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Summary" sheetId="1" r:id="rId1"/>
    <sheet name="NW371" sheetId="2" r:id="rId2"/>
    <sheet name="NW372" sheetId="3" r:id="rId3"/>
    <sheet name="NW373" sheetId="4" r:id="rId4"/>
    <sheet name="NW374" sheetId="5" r:id="rId5"/>
    <sheet name="NW375" sheetId="6" r:id="rId6"/>
    <sheet name="DC37" sheetId="7" r:id="rId7"/>
    <sheet name="NW381" sheetId="8" r:id="rId8"/>
    <sheet name="NW382" sheetId="9" r:id="rId9"/>
    <sheet name="NW383" sheetId="10" r:id="rId10"/>
    <sheet name="NW384" sheetId="11" r:id="rId11"/>
    <sheet name="NW385" sheetId="12" r:id="rId12"/>
    <sheet name="DC38" sheetId="13" r:id="rId13"/>
    <sheet name="NW392" sheetId="14" r:id="rId14"/>
    <sheet name="NW393" sheetId="15" r:id="rId15"/>
    <sheet name="NW394" sheetId="16" r:id="rId16"/>
    <sheet name="NW396" sheetId="17" r:id="rId17"/>
    <sheet name="NW397" sheetId="18" r:id="rId18"/>
    <sheet name="DC39" sheetId="19" r:id="rId19"/>
    <sheet name="NW403" sheetId="20" r:id="rId20"/>
    <sheet name="NW404" sheetId="21" r:id="rId21"/>
    <sheet name="NW405" sheetId="22" r:id="rId22"/>
    <sheet name="DC40" sheetId="23" r:id="rId23"/>
  </sheets>
  <definedNames>
    <definedName name="_xlnm.Print_Area" localSheetId="6">'DC37'!$A$1:$AA$55</definedName>
    <definedName name="_xlnm.Print_Area" localSheetId="12">'DC38'!$A$1:$AA$55</definedName>
    <definedName name="_xlnm.Print_Area" localSheetId="18">'DC39'!$A$1:$AA$55</definedName>
    <definedName name="_xlnm.Print_Area" localSheetId="22">'DC40'!$A$1:$AA$55</definedName>
    <definedName name="_xlnm.Print_Area" localSheetId="1">'NW371'!$A$1:$AA$55</definedName>
    <definedName name="_xlnm.Print_Area" localSheetId="2">'NW372'!$A$1:$AA$55</definedName>
    <definedName name="_xlnm.Print_Area" localSheetId="3">'NW373'!$A$1:$AA$55</definedName>
    <definedName name="_xlnm.Print_Area" localSheetId="4">'NW374'!$A$1:$AA$55</definedName>
    <definedName name="_xlnm.Print_Area" localSheetId="5">'NW375'!$A$1:$AA$55</definedName>
    <definedName name="_xlnm.Print_Area" localSheetId="7">'NW381'!$A$1:$AA$55</definedName>
    <definedName name="_xlnm.Print_Area" localSheetId="8">'NW382'!$A$1:$AA$55</definedName>
    <definedName name="_xlnm.Print_Area" localSheetId="9">'NW383'!$A$1:$AA$55</definedName>
    <definedName name="_xlnm.Print_Area" localSheetId="10">'NW384'!$A$1:$AA$55</definedName>
    <definedName name="_xlnm.Print_Area" localSheetId="11">'NW385'!$A$1:$AA$55</definedName>
    <definedName name="_xlnm.Print_Area" localSheetId="13">'NW392'!$A$1:$AA$55</definedName>
    <definedName name="_xlnm.Print_Area" localSheetId="14">'NW393'!$A$1:$AA$55</definedName>
    <definedName name="_xlnm.Print_Area" localSheetId="15">'NW394'!$A$1:$AA$55</definedName>
    <definedName name="_xlnm.Print_Area" localSheetId="16">'NW396'!$A$1:$AA$55</definedName>
    <definedName name="_xlnm.Print_Area" localSheetId="17">'NW397'!$A$1:$AA$55</definedName>
    <definedName name="_xlnm.Print_Area" localSheetId="19">'NW403'!$A$1:$AA$55</definedName>
    <definedName name="_xlnm.Print_Area" localSheetId="20">'NW404'!$A$1:$AA$55</definedName>
    <definedName name="_xlnm.Print_Area" localSheetId="21">'NW405'!$A$1:$AA$55</definedName>
    <definedName name="_xlnm.Print_Area" localSheetId="0">'Summary'!$A$1:$AA$55</definedName>
  </definedNames>
  <calcPr fullCalcOnLoad="1"/>
</workbook>
</file>

<file path=xl/sharedStrings.xml><?xml version="1.0" encoding="utf-8"?>
<sst xmlns="http://schemas.openxmlformats.org/spreadsheetml/2006/main" count="1978" uniqueCount="86">
  <si>
    <t>North West: Moretele(NW371) - Table C2 Quarterly Budgeted Financial Performance by Functional Classification for 4th Quarter ended 30 June 2020 (Figures Finalised as at 2020/07/30)</t>
  </si>
  <si>
    <t>Description</t>
  </si>
  <si>
    <t>2018/19</t>
  </si>
  <si>
    <t>2019/20</t>
  </si>
  <si>
    <t>Budget year 2019/20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</si>
  <si>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</si>
  <si>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</si>
  <si>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</si>
  <si>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</si>
  <si>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</si>
  <si>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</si>
  <si>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</si>
  <si>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</si>
  <si>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</si>
  <si>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</si>
  <si>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</si>
  <si>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</si>
  <si>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</si>
  <si>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</si>
  <si>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</si>
  <si>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</si>
  <si>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</si>
  <si>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</si>
  <si>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</si>
  <si>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</si>
  <si>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</si>
  <si>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</si>
  <si>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</si>
  <si>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</si>
  <si>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</si>
  <si>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- Functional</t>
  </si>
  <si>
    <t>Municipal governance and administration</t>
  </si>
  <si>
    <t>Executive and council</t>
  </si>
  <si>
    <t>Finance and administration</t>
  </si>
  <si>
    <t>Internal audit</t>
  </si>
  <si>
    <t>Community and public safety</t>
  </si>
  <si>
    <t>Community and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</si>
  <si>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</si>
  <si>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</si>
  <si>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</si>
  <si>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</si>
  <si>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</si>
  <si>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</si>
  <si>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</si>
  <si>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</si>
  <si>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</si>
  <si>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Energy sources</t>
  </si>
  <si>
    <t>Water management</t>
  </si>
  <si>
    <t>Waste water management</t>
  </si>
  <si>
    <t>Waste management</t>
  </si>
  <si>
    <t>Other</t>
  </si>
  <si>
    <t>4</t>
  </si>
  <si>
    <t>Total Revenue - Functional</t>
  </si>
  <si>
    <t>2</t>
  </si>
  <si>
    <t>Expenditure - Functional</t>
  </si>
  <si>
    <t>Total Expenditure - Functional</t>
  </si>
  <si>
    <t>3</t>
  </si>
  <si>
    <t>North West: Madibeng(NW372) - Table C2 Quarterly Budgeted Financial Performance by Functional Classification for 4th Quarter ended 30 June 2020 (Figures Finalised as at 2020/07/30)</t>
  </si>
  <si>
    <t>North West: Rustenburg(NW373) - Table C2 Quarterly Budgeted Financial Performance by Functional Classification for 4th Quarter ended 30 June 2020 (Figures Finalised as at 2020/07/30)</t>
  </si>
  <si>
    <t>North West: Kgetlengrivier(NW374) - Table C2 Quarterly Budgeted Financial Performance by Functional Classification for 4th Quarter ended 30 June 2020 (Figures Finalised as at 2020/07/30)</t>
  </si>
  <si>
    <t>North West: Moses Kotane(NW375) - Table C2 Quarterly Budgeted Financial Performance by Functional Classification for 4th Quarter ended 30 June 2020 (Figures Finalised as at 2020/07/30)</t>
  </si>
  <si>
    <t>North West: Bojanala Platinum(DC37) - Table C2 Quarterly Budgeted Financial Performance by Functional Classification for 4th Quarter ended 30 June 2020 (Figures Finalised as at 2020/07/30)</t>
  </si>
  <si>
    <t>North West: Ratlou(NW381) - Table C2 Quarterly Budgeted Financial Performance by Functional Classification for 4th Quarter ended 30 June 2020 (Figures Finalised as at 2020/07/30)</t>
  </si>
  <si>
    <t>North West: Tswaing(NW382) - Table C2 Quarterly Budgeted Financial Performance by Functional Classification for 4th Quarter ended 30 June 2020 (Figures Finalised as at 2020/07/30)</t>
  </si>
  <si>
    <t>North West: Mafikeng(NW383) - Table C2 Quarterly Budgeted Financial Performance by Functional Classification for 4th Quarter ended 30 June 2020 (Figures Finalised as at 2020/07/30)</t>
  </si>
  <si>
    <t>North West: Ditsobotla(NW384) - Table C2 Quarterly Budgeted Financial Performance by Functional Classification for 4th Quarter ended 30 June 2020 (Figures Finalised as at 2020/07/30)</t>
  </si>
  <si>
    <t>North West: Ramotshere Moiloa(NW385) - Table C2 Quarterly Budgeted Financial Performance by Functional Classification for 4th Quarter ended 30 June 2020 (Figures Finalised as at 2020/07/30)</t>
  </si>
  <si>
    <t>North West: Ngaka Modiri Molema(DC38) - Table C2 Quarterly Budgeted Financial Performance by Functional Classification for 4th Quarter ended 30 June 2020 (Figures Finalised as at 2020/07/30)</t>
  </si>
  <si>
    <t>North West: Naledi (NW)(NW392) - Table C2 Quarterly Budgeted Financial Performance by Functional Classification for 4th Quarter ended 30 June 2020 (Figures Finalised as at 2020/07/30)</t>
  </si>
  <si>
    <t>North West: Mamusa(NW393) - Table C2 Quarterly Budgeted Financial Performance by Functional Classification for 4th Quarter ended 30 June 2020 (Figures Finalised as at 2020/07/30)</t>
  </si>
  <si>
    <t>North West: Greater Taung(NW394) - Table C2 Quarterly Budgeted Financial Performance by Functional Classification for 4th Quarter ended 30 June 2020 (Figures Finalised as at 2020/07/30)</t>
  </si>
  <si>
    <t>North West: Lekwa-Teemane(NW396) - Table C2 Quarterly Budgeted Financial Performance by Functional Classification for 4th Quarter ended 30 June 2020 (Figures Finalised as at 2020/07/30)</t>
  </si>
  <si>
    <t>North West: Kagisano-Molopo(NW397) - Table C2 Quarterly Budgeted Financial Performance by Functional Classification for 4th Quarter ended 30 June 2020 (Figures Finalised as at 2020/07/30)</t>
  </si>
  <si>
    <t>North West: Dr Ruth Segomotsi Mompati(DC39) - Table C2 Quarterly Budgeted Financial Performance by Functional Classification for 4th Quarter ended 30 June 2020 (Figures Finalised as at 2020/07/30)</t>
  </si>
  <si>
    <t>North West: City of Matlosana(NW403) - Table C2 Quarterly Budgeted Financial Performance by Functional Classification for 4th Quarter ended 30 June 2020 (Figures Finalised as at 2020/07/30)</t>
  </si>
  <si>
    <t>North West: Maquassi Hills(NW404) - Table C2 Quarterly Budgeted Financial Performance by Functional Classification for 4th Quarter ended 30 June 2020 (Figures Finalised as at 2020/07/30)</t>
  </si>
  <si>
    <t>North West: J B Marks(NW405) - Table C2 Quarterly Budgeted Financial Performance by Functional Classification for 4th Quarter ended 30 June 2020 (Figures Finalised as at 2020/07/30)</t>
  </si>
  <si>
    <t>North West: Dr Kenneth Kaunda(DC40) - Table C2 Quarterly Budgeted Financial Performance by Functional Classification for 4th Quarter ended 30 June 2020 (Figures Finalised as at 2020/07/30)</t>
  </si>
  <si>
    <t>Summary - Table C2 Quarterly Budgeted Financial Performance by Functional Classification for 4th Quarter ended 30 June 2020 (Figures Finalised as at 2020/07/30)</t>
  </si>
  <si>
    <t xml:space="preserve">Surplus/(Deficit)
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</si>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</sst>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"/>
    <numFmt numFmtId="178" formatCode="_(* #,##0,_);_(* \(#,##0,\);_(* &quot;–&quot;?_);_(@_)"/>
    <numFmt numFmtId="179" formatCode="_ * #,##0.00_ ;_ * \(#,##0.00\)_ ;_ * &quot;-&quot;??_ ;_ @_ "/>
    <numFmt numFmtId="180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horizontal="left" indent="1"/>
      <protection/>
    </xf>
    <xf numFmtId="0" fontId="5" fillId="0" borderId="12" xfId="0" applyNumberFormat="1" applyFont="1" applyBorder="1" applyAlignment="1" applyProtection="1">
      <alignment horizontal="center"/>
      <protection/>
    </xf>
    <xf numFmtId="179" fontId="3" fillId="0" borderId="12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indent="2"/>
      <protection/>
    </xf>
    <xf numFmtId="179" fontId="5" fillId="0" borderId="12" xfId="0" applyNumberFormat="1" applyFont="1" applyFill="1" applyBorder="1" applyAlignment="1" applyProtection="1">
      <alignment/>
      <protection/>
    </xf>
    <xf numFmtId="179" fontId="5" fillId="0" borderId="12" xfId="42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Border="1" applyAlignment="1" applyProtection="1">
      <alignment/>
      <protection/>
    </xf>
    <xf numFmtId="0" fontId="5" fillId="0" borderId="14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 horizontal="center"/>
      <protection/>
    </xf>
    <xf numFmtId="2" fontId="3" fillId="0" borderId="15" xfId="0" applyNumberFormat="1" applyFont="1" applyBorder="1" applyAlignment="1" applyProtection="1">
      <alignment vertical="center"/>
      <protection/>
    </xf>
    <xf numFmtId="0" fontId="5" fillId="0" borderId="16" xfId="0" applyNumberFormat="1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 quotePrefix="1">
      <alignment/>
      <protection/>
    </xf>
    <xf numFmtId="180" fontId="3" fillId="0" borderId="18" xfId="0" applyNumberFormat="1" applyFont="1" applyFill="1" applyBorder="1" applyAlignment="1" applyProtection="1">
      <alignment/>
      <protection/>
    </xf>
    <xf numFmtId="180" fontId="3" fillId="0" borderId="19" xfId="0" applyNumberFormat="1" applyFont="1" applyFill="1" applyBorder="1" applyAlignment="1" applyProtection="1">
      <alignment/>
      <protection/>
    </xf>
    <xf numFmtId="180" fontId="3" fillId="0" borderId="12" xfId="0" applyNumberFormat="1" applyFont="1" applyFill="1" applyBorder="1" applyAlignment="1" applyProtection="1">
      <alignment/>
      <protection/>
    </xf>
    <xf numFmtId="180" fontId="5" fillId="0" borderId="18" xfId="0" applyNumberFormat="1" applyFont="1" applyFill="1" applyBorder="1" applyAlignment="1" applyProtection="1">
      <alignment/>
      <protection/>
    </xf>
    <xf numFmtId="180" fontId="5" fillId="0" borderId="19" xfId="0" applyNumberFormat="1" applyFont="1" applyFill="1" applyBorder="1" applyAlignment="1" applyProtection="1">
      <alignment/>
      <protection/>
    </xf>
    <xf numFmtId="180" fontId="5" fillId="0" borderId="12" xfId="0" applyNumberFormat="1" applyFont="1" applyFill="1" applyBorder="1" applyAlignment="1" applyProtection="1">
      <alignment/>
      <protection/>
    </xf>
    <xf numFmtId="180" fontId="5" fillId="0" borderId="18" xfId="42" applyNumberFormat="1" applyFont="1" applyFill="1" applyBorder="1" applyAlignment="1" applyProtection="1">
      <alignment/>
      <protection/>
    </xf>
    <xf numFmtId="180" fontId="5" fillId="0" borderId="19" xfId="42" applyNumberFormat="1" applyFont="1" applyFill="1" applyBorder="1" applyAlignment="1" applyProtection="1">
      <alignment/>
      <protection/>
    </xf>
    <xf numFmtId="180" fontId="5" fillId="0" borderId="12" xfId="42" applyNumberFormat="1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180" fontId="3" fillId="0" borderId="27" xfId="0" applyNumberFormat="1" applyFont="1" applyBorder="1" applyAlignment="1" applyProtection="1">
      <alignment horizontal="center"/>
      <protection/>
    </xf>
    <xf numFmtId="180" fontId="3" fillId="0" borderId="20" xfId="0" applyNumberFormat="1" applyFont="1" applyBorder="1" applyAlignment="1" applyProtection="1">
      <alignment horizontal="center"/>
      <protection/>
    </xf>
    <xf numFmtId="180" fontId="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180" fontId="3" fillId="0" borderId="28" xfId="0" applyNumberFormat="1" applyFont="1" applyFill="1" applyBorder="1" applyAlignment="1" applyProtection="1">
      <alignment/>
      <protection/>
    </xf>
    <xf numFmtId="180" fontId="3" fillId="0" borderId="29" xfId="0" applyNumberFormat="1" applyFont="1" applyFill="1" applyBorder="1" applyAlignment="1" applyProtection="1">
      <alignment/>
      <protection/>
    </xf>
    <xf numFmtId="180" fontId="3" fillId="0" borderId="14" xfId="0" applyNumberFormat="1" applyFont="1" applyFill="1" applyBorder="1" applyAlignment="1" applyProtection="1">
      <alignment/>
      <protection/>
    </xf>
    <xf numFmtId="179" fontId="3" fillId="0" borderId="14" xfId="0" applyNumberFormat="1" applyFont="1" applyFill="1" applyBorder="1" applyAlignment="1" applyProtection="1">
      <alignment/>
      <protection/>
    </xf>
    <xf numFmtId="180" fontId="3" fillId="0" borderId="24" xfId="0" applyNumberFormat="1" applyFont="1" applyBorder="1" applyAlignment="1" applyProtection="1">
      <alignment/>
      <protection/>
    </xf>
    <xf numFmtId="180" fontId="3" fillId="0" borderId="30" xfId="0" applyNumberFormat="1" applyFont="1" applyBorder="1" applyAlignment="1" applyProtection="1">
      <alignment/>
      <protection/>
    </xf>
    <xf numFmtId="180" fontId="3" fillId="0" borderId="23" xfId="0" applyNumberFormat="1" applyFont="1" applyBorder="1" applyAlignment="1" applyProtection="1">
      <alignment/>
      <protection/>
    </xf>
    <xf numFmtId="179" fontId="3" fillId="0" borderId="23" xfId="0" applyNumberFormat="1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/>
      <protection/>
    </xf>
    <xf numFmtId="0" fontId="9" fillId="0" borderId="11" xfId="0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left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85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5702079490</v>
      </c>
      <c r="D5" s="19">
        <f>SUM(D6:D8)</f>
        <v>0</v>
      </c>
      <c r="E5" s="20">
        <f t="shared" si="0"/>
        <v>7962132696</v>
      </c>
      <c r="F5" s="21">
        <f t="shared" si="0"/>
        <v>8406061294</v>
      </c>
      <c r="G5" s="21">
        <f t="shared" si="0"/>
        <v>1029721711</v>
      </c>
      <c r="H5" s="21">
        <f t="shared" si="0"/>
        <v>1016872686</v>
      </c>
      <c r="I5" s="21">
        <f t="shared" si="0"/>
        <v>751020996</v>
      </c>
      <c r="J5" s="21">
        <f t="shared" si="0"/>
        <v>2797615393</v>
      </c>
      <c r="K5" s="21">
        <f t="shared" si="0"/>
        <v>468064926</v>
      </c>
      <c r="L5" s="21">
        <f t="shared" si="0"/>
        <v>427774865</v>
      </c>
      <c r="M5" s="21">
        <f t="shared" si="0"/>
        <v>965322761</v>
      </c>
      <c r="N5" s="21">
        <f t="shared" si="0"/>
        <v>1861162552</v>
      </c>
      <c r="O5" s="21">
        <f t="shared" si="0"/>
        <v>416254855</v>
      </c>
      <c r="P5" s="21">
        <f t="shared" si="0"/>
        <v>1065680097</v>
      </c>
      <c r="Q5" s="21">
        <f t="shared" si="0"/>
        <v>606699062</v>
      </c>
      <c r="R5" s="21">
        <f t="shared" si="0"/>
        <v>2088634014</v>
      </c>
      <c r="S5" s="21">
        <f t="shared" si="0"/>
        <v>266043532</v>
      </c>
      <c r="T5" s="21">
        <f t="shared" si="0"/>
        <v>405807158</v>
      </c>
      <c r="U5" s="21">
        <f t="shared" si="0"/>
        <v>115791523</v>
      </c>
      <c r="V5" s="21">
        <f t="shared" si="0"/>
        <v>787642213</v>
      </c>
      <c r="W5" s="21">
        <f t="shared" si="0"/>
        <v>7535054172</v>
      </c>
      <c r="X5" s="21">
        <f t="shared" si="0"/>
        <v>8406061297</v>
      </c>
      <c r="Y5" s="21">
        <f t="shared" si="0"/>
        <v>-871007125</v>
      </c>
      <c r="Z5" s="4">
        <f>+IF(X5&lt;&gt;0,+(Y5/X5)*100,0)</f>
        <v>-10.361655646156775</v>
      </c>
      <c r="AA5" s="19">
        <f>SUM(AA6:AA8)</f>
        <v>8406061294</v>
      </c>
    </row>
    <row r="6" spans="1:27" ht="12.75">
      <c r="A6" s="5" t="s">
        <v>32</v>
      </c>
      <c r="B6" s="3"/>
      <c r="C6" s="22">
        <v>609198451</v>
      </c>
      <c r="D6" s="22"/>
      <c r="E6" s="23">
        <v>773091273</v>
      </c>
      <c r="F6" s="24">
        <v>601280731</v>
      </c>
      <c r="G6" s="24">
        <v>86371263</v>
      </c>
      <c r="H6" s="24">
        <v>145742685</v>
      </c>
      <c r="I6" s="24">
        <v>82579468</v>
      </c>
      <c r="J6" s="24">
        <v>314693416</v>
      </c>
      <c r="K6" s="24">
        <v>19760982</v>
      </c>
      <c r="L6" s="24">
        <v>163411</v>
      </c>
      <c r="M6" s="24">
        <v>-323679</v>
      </c>
      <c r="N6" s="24">
        <v>19600714</v>
      </c>
      <c r="O6" s="24">
        <v>82791841</v>
      </c>
      <c r="P6" s="24">
        <v>27508850</v>
      </c>
      <c r="Q6" s="24">
        <v>32882007</v>
      </c>
      <c r="R6" s="24">
        <v>143182698</v>
      </c>
      <c r="S6" s="24">
        <v>4133599</v>
      </c>
      <c r="T6" s="24">
        <v>50735285</v>
      </c>
      <c r="U6" s="24">
        <v>1657369</v>
      </c>
      <c r="V6" s="24">
        <v>56526253</v>
      </c>
      <c r="W6" s="24">
        <v>534003081</v>
      </c>
      <c r="X6" s="24">
        <v>601280731</v>
      </c>
      <c r="Y6" s="24">
        <v>-67277650</v>
      </c>
      <c r="Z6" s="6">
        <v>-11.19</v>
      </c>
      <c r="AA6" s="22">
        <v>601280731</v>
      </c>
    </row>
    <row r="7" spans="1:27" ht="12.75">
      <c r="A7" s="5" t="s">
        <v>33</v>
      </c>
      <c r="B7" s="3"/>
      <c r="C7" s="25">
        <v>5079419475</v>
      </c>
      <c r="D7" s="25"/>
      <c r="E7" s="26">
        <v>7167858684</v>
      </c>
      <c r="F7" s="27">
        <v>7783054021</v>
      </c>
      <c r="G7" s="27">
        <v>943350448</v>
      </c>
      <c r="H7" s="27">
        <v>864614361</v>
      </c>
      <c r="I7" s="27">
        <v>668441528</v>
      </c>
      <c r="J7" s="27">
        <v>2476406337</v>
      </c>
      <c r="K7" s="27">
        <v>441788304</v>
      </c>
      <c r="L7" s="27">
        <v>427611454</v>
      </c>
      <c r="M7" s="27">
        <v>965646440</v>
      </c>
      <c r="N7" s="27">
        <v>1835046198</v>
      </c>
      <c r="O7" s="27">
        <v>333463014</v>
      </c>
      <c r="P7" s="27">
        <v>1038171247</v>
      </c>
      <c r="Q7" s="27">
        <v>573817055</v>
      </c>
      <c r="R7" s="27">
        <v>1945451316</v>
      </c>
      <c r="S7" s="27">
        <v>261909933</v>
      </c>
      <c r="T7" s="27">
        <v>355071873</v>
      </c>
      <c r="U7" s="27">
        <v>114134154</v>
      </c>
      <c r="V7" s="27">
        <v>731115960</v>
      </c>
      <c r="W7" s="27">
        <v>6988019811</v>
      </c>
      <c r="X7" s="27">
        <v>7783054024</v>
      </c>
      <c r="Y7" s="27">
        <v>-795034213</v>
      </c>
      <c r="Z7" s="7">
        <v>-10.21</v>
      </c>
      <c r="AA7" s="25">
        <v>7783054021</v>
      </c>
    </row>
    <row r="8" spans="1:27" ht="12.75">
      <c r="A8" s="5" t="s">
        <v>34</v>
      </c>
      <c r="B8" s="3"/>
      <c r="C8" s="22">
        <v>13461564</v>
      </c>
      <c r="D8" s="22"/>
      <c r="E8" s="23">
        <v>21182739</v>
      </c>
      <c r="F8" s="24">
        <v>21726542</v>
      </c>
      <c r="G8" s="24"/>
      <c r="H8" s="24">
        <v>6515640</v>
      </c>
      <c r="I8" s="24"/>
      <c r="J8" s="24">
        <v>6515640</v>
      </c>
      <c r="K8" s="24">
        <v>6515640</v>
      </c>
      <c r="L8" s="24"/>
      <c r="M8" s="24"/>
      <c r="N8" s="24">
        <v>6515640</v>
      </c>
      <c r="O8" s="24"/>
      <c r="P8" s="24"/>
      <c r="Q8" s="24"/>
      <c r="R8" s="24"/>
      <c r="S8" s="24"/>
      <c r="T8" s="24"/>
      <c r="U8" s="24"/>
      <c r="V8" s="24"/>
      <c r="W8" s="24">
        <v>13031280</v>
      </c>
      <c r="X8" s="24">
        <v>21726542</v>
      </c>
      <c r="Y8" s="24">
        <v>-8695262</v>
      </c>
      <c r="Z8" s="6">
        <v>-40.02</v>
      </c>
      <c r="AA8" s="22">
        <v>21726542</v>
      </c>
    </row>
    <row r="9" spans="1:27" ht="12.75">
      <c r="A9" s="2" t="s">
        <v>35</v>
      </c>
      <c r="B9" s="3"/>
      <c r="C9" s="19">
        <f aca="true" t="shared" si="1" ref="C9:Y9">SUM(C10:C14)</f>
        <v>349075506</v>
      </c>
      <c r="D9" s="19">
        <f>SUM(D10:D14)</f>
        <v>0</v>
      </c>
      <c r="E9" s="20">
        <f t="shared" si="1"/>
        <v>332128920</v>
      </c>
      <c r="F9" s="21">
        <f t="shared" si="1"/>
        <v>306721681</v>
      </c>
      <c r="G9" s="21">
        <f t="shared" si="1"/>
        <v>7617143</v>
      </c>
      <c r="H9" s="21">
        <f t="shared" si="1"/>
        <v>17080795</v>
      </c>
      <c r="I9" s="21">
        <f t="shared" si="1"/>
        <v>20182060</v>
      </c>
      <c r="J9" s="21">
        <f t="shared" si="1"/>
        <v>44879998</v>
      </c>
      <c r="K9" s="21">
        <f t="shared" si="1"/>
        <v>17858315</v>
      </c>
      <c r="L9" s="21">
        <f t="shared" si="1"/>
        <v>8527412</v>
      </c>
      <c r="M9" s="21">
        <f t="shared" si="1"/>
        <v>27121333</v>
      </c>
      <c r="N9" s="21">
        <f t="shared" si="1"/>
        <v>53507060</v>
      </c>
      <c r="O9" s="21">
        <f t="shared" si="1"/>
        <v>7303842</v>
      </c>
      <c r="P9" s="21">
        <f t="shared" si="1"/>
        <v>5076563</v>
      </c>
      <c r="Q9" s="21">
        <f t="shared" si="1"/>
        <v>10324642</v>
      </c>
      <c r="R9" s="21">
        <f t="shared" si="1"/>
        <v>22705047</v>
      </c>
      <c r="S9" s="21">
        <f t="shared" si="1"/>
        <v>22742443</v>
      </c>
      <c r="T9" s="21">
        <f t="shared" si="1"/>
        <v>14164418</v>
      </c>
      <c r="U9" s="21">
        <f t="shared" si="1"/>
        <v>3988213</v>
      </c>
      <c r="V9" s="21">
        <f t="shared" si="1"/>
        <v>40895074</v>
      </c>
      <c r="W9" s="21">
        <f t="shared" si="1"/>
        <v>161987179</v>
      </c>
      <c r="X9" s="21">
        <f t="shared" si="1"/>
        <v>306721679</v>
      </c>
      <c r="Y9" s="21">
        <f t="shared" si="1"/>
        <v>-144734500</v>
      </c>
      <c r="Z9" s="4">
        <f>+IF(X9&lt;&gt;0,+(Y9/X9)*100,0)</f>
        <v>-47.18756772324528</v>
      </c>
      <c r="AA9" s="19">
        <f>SUM(AA10:AA14)</f>
        <v>306721681</v>
      </c>
    </row>
    <row r="10" spans="1:27" ht="12.75">
      <c r="A10" s="5" t="s">
        <v>36</v>
      </c>
      <c r="B10" s="3"/>
      <c r="C10" s="22">
        <v>94035979</v>
      </c>
      <c r="D10" s="22"/>
      <c r="E10" s="23">
        <v>114410529</v>
      </c>
      <c r="F10" s="24">
        <v>150436680</v>
      </c>
      <c r="G10" s="24">
        <v>4435453</v>
      </c>
      <c r="H10" s="24">
        <v>813625</v>
      </c>
      <c r="I10" s="24">
        <v>17611921</v>
      </c>
      <c r="J10" s="24">
        <v>22860999</v>
      </c>
      <c r="K10" s="24">
        <v>1630329</v>
      </c>
      <c r="L10" s="24">
        <v>1451505</v>
      </c>
      <c r="M10" s="24">
        <v>24540568</v>
      </c>
      <c r="N10" s="24">
        <v>27622402</v>
      </c>
      <c r="O10" s="24">
        <v>1702490</v>
      </c>
      <c r="P10" s="24">
        <v>859001</v>
      </c>
      <c r="Q10" s="24">
        <v>411693</v>
      </c>
      <c r="R10" s="24">
        <v>2973184</v>
      </c>
      <c r="S10" s="24">
        <v>16414720</v>
      </c>
      <c r="T10" s="24">
        <v>8084711</v>
      </c>
      <c r="U10" s="24">
        <v>-8054679</v>
      </c>
      <c r="V10" s="24">
        <v>16444752</v>
      </c>
      <c r="W10" s="24">
        <v>69901337</v>
      </c>
      <c r="X10" s="24">
        <v>150436678</v>
      </c>
      <c r="Y10" s="24">
        <v>-80535341</v>
      </c>
      <c r="Z10" s="6">
        <v>-53.53</v>
      </c>
      <c r="AA10" s="22">
        <v>150436680</v>
      </c>
    </row>
    <row r="11" spans="1:27" ht="12.75">
      <c r="A11" s="5" t="s">
        <v>37</v>
      </c>
      <c r="B11" s="3"/>
      <c r="C11" s="22">
        <v>12585295</v>
      </c>
      <c r="D11" s="22"/>
      <c r="E11" s="23">
        <v>30450700</v>
      </c>
      <c r="F11" s="24">
        <v>24092089</v>
      </c>
      <c r="G11" s="24">
        <v>22269</v>
      </c>
      <c r="H11" s="24">
        <v>156454</v>
      </c>
      <c r="I11" s="24">
        <v>226519</v>
      </c>
      <c r="J11" s="24">
        <v>405242</v>
      </c>
      <c r="K11" s="24">
        <v>167390</v>
      </c>
      <c r="L11" s="24">
        <v>443463</v>
      </c>
      <c r="M11" s="24">
        <v>86417</v>
      </c>
      <c r="N11" s="24">
        <v>697270</v>
      </c>
      <c r="O11" s="24">
        <v>300867</v>
      </c>
      <c r="P11" s="24">
        <v>236754</v>
      </c>
      <c r="Q11" s="24">
        <v>2607672</v>
      </c>
      <c r="R11" s="24">
        <v>3145293</v>
      </c>
      <c r="S11" s="24">
        <v>20183</v>
      </c>
      <c r="T11" s="24">
        <v>35260</v>
      </c>
      <c r="U11" s="24">
        <v>4010</v>
      </c>
      <c r="V11" s="24">
        <v>59453</v>
      </c>
      <c r="W11" s="24">
        <v>4307258</v>
      </c>
      <c r="X11" s="24">
        <v>24092089</v>
      </c>
      <c r="Y11" s="24">
        <v>-19784831</v>
      </c>
      <c r="Z11" s="6">
        <v>-82.12</v>
      </c>
      <c r="AA11" s="22">
        <v>24092089</v>
      </c>
    </row>
    <row r="12" spans="1:27" ht="12.75">
      <c r="A12" s="5" t="s">
        <v>38</v>
      </c>
      <c r="B12" s="3"/>
      <c r="C12" s="22">
        <v>234669819</v>
      </c>
      <c r="D12" s="22"/>
      <c r="E12" s="23">
        <v>178117760</v>
      </c>
      <c r="F12" s="24">
        <v>123043053</v>
      </c>
      <c r="G12" s="24">
        <v>1219497</v>
      </c>
      <c r="H12" s="24">
        <v>14770784</v>
      </c>
      <c r="I12" s="24">
        <v>1004544</v>
      </c>
      <c r="J12" s="24">
        <v>16994825</v>
      </c>
      <c r="K12" s="24">
        <v>14686802</v>
      </c>
      <c r="L12" s="24">
        <v>5249959</v>
      </c>
      <c r="M12" s="24">
        <v>1157893</v>
      </c>
      <c r="N12" s="24">
        <v>21094654</v>
      </c>
      <c r="O12" s="24">
        <v>3915763</v>
      </c>
      <c r="P12" s="24">
        <v>2493217</v>
      </c>
      <c r="Q12" s="24">
        <v>6799560</v>
      </c>
      <c r="R12" s="24">
        <v>13208540</v>
      </c>
      <c r="S12" s="24">
        <v>5479917</v>
      </c>
      <c r="T12" s="24">
        <v>5291218</v>
      </c>
      <c r="U12" s="24">
        <v>11662854</v>
      </c>
      <c r="V12" s="24">
        <v>22433989</v>
      </c>
      <c r="W12" s="24">
        <v>73732008</v>
      </c>
      <c r="X12" s="24">
        <v>123043053</v>
      </c>
      <c r="Y12" s="24">
        <v>-49311045</v>
      </c>
      <c r="Z12" s="6">
        <v>-40.08</v>
      </c>
      <c r="AA12" s="22">
        <v>123043053</v>
      </c>
    </row>
    <row r="13" spans="1:27" ht="12.75">
      <c r="A13" s="5" t="s">
        <v>39</v>
      </c>
      <c r="B13" s="3"/>
      <c r="C13" s="22">
        <v>7784413</v>
      </c>
      <c r="D13" s="22"/>
      <c r="E13" s="23">
        <v>9149907</v>
      </c>
      <c r="F13" s="24">
        <v>9149835</v>
      </c>
      <c r="G13" s="24">
        <v>1939924</v>
      </c>
      <c r="H13" s="24">
        <v>1339932</v>
      </c>
      <c r="I13" s="24">
        <v>1339076</v>
      </c>
      <c r="J13" s="24">
        <v>4618932</v>
      </c>
      <c r="K13" s="24">
        <v>1373794</v>
      </c>
      <c r="L13" s="24">
        <v>1382485</v>
      </c>
      <c r="M13" s="24">
        <v>1336455</v>
      </c>
      <c r="N13" s="24">
        <v>4092734</v>
      </c>
      <c r="O13" s="24">
        <v>1380072</v>
      </c>
      <c r="P13" s="24">
        <v>1457291</v>
      </c>
      <c r="Q13" s="24">
        <v>505717</v>
      </c>
      <c r="R13" s="24">
        <v>3343080</v>
      </c>
      <c r="S13" s="24">
        <v>825923</v>
      </c>
      <c r="T13" s="24">
        <v>753229</v>
      </c>
      <c r="U13" s="24">
        <v>376028</v>
      </c>
      <c r="V13" s="24">
        <v>1955180</v>
      </c>
      <c r="W13" s="24">
        <v>14009926</v>
      </c>
      <c r="X13" s="24">
        <v>9149835</v>
      </c>
      <c r="Y13" s="24">
        <v>4860091</v>
      </c>
      <c r="Z13" s="6">
        <v>53.12</v>
      </c>
      <c r="AA13" s="22">
        <v>9149835</v>
      </c>
    </row>
    <row r="14" spans="1:27" ht="12.75">
      <c r="A14" s="5" t="s">
        <v>40</v>
      </c>
      <c r="B14" s="3"/>
      <c r="C14" s="25"/>
      <c r="D14" s="25"/>
      <c r="E14" s="26">
        <v>24</v>
      </c>
      <c r="F14" s="27">
        <v>24</v>
      </c>
      <c r="G14" s="27"/>
      <c r="H14" s="27"/>
      <c r="I14" s="27"/>
      <c r="J14" s="27"/>
      <c r="K14" s="27"/>
      <c r="L14" s="27"/>
      <c r="M14" s="27"/>
      <c r="N14" s="27"/>
      <c r="O14" s="27">
        <v>4650</v>
      </c>
      <c r="P14" s="27">
        <v>30300</v>
      </c>
      <c r="Q14" s="27"/>
      <c r="R14" s="27">
        <v>34950</v>
      </c>
      <c r="S14" s="27">
        <v>1700</v>
      </c>
      <c r="T14" s="27"/>
      <c r="U14" s="27"/>
      <c r="V14" s="27">
        <v>1700</v>
      </c>
      <c r="W14" s="27">
        <v>36650</v>
      </c>
      <c r="X14" s="27">
        <v>24</v>
      </c>
      <c r="Y14" s="27">
        <v>36626</v>
      </c>
      <c r="Z14" s="7">
        <v>152608.33</v>
      </c>
      <c r="AA14" s="25">
        <v>24</v>
      </c>
    </row>
    <row r="15" spans="1:27" ht="12.75">
      <c r="A15" s="2" t="s">
        <v>41</v>
      </c>
      <c r="B15" s="8"/>
      <c r="C15" s="19">
        <f aca="true" t="shared" si="2" ref="C15:Y15">SUM(C16:C18)</f>
        <v>1617140438</v>
      </c>
      <c r="D15" s="19">
        <f>SUM(D16:D18)</f>
        <v>0</v>
      </c>
      <c r="E15" s="20">
        <f t="shared" si="2"/>
        <v>2065823667</v>
      </c>
      <c r="F15" s="21">
        <f t="shared" si="2"/>
        <v>2096272619</v>
      </c>
      <c r="G15" s="21">
        <f t="shared" si="2"/>
        <v>20116543</v>
      </c>
      <c r="H15" s="21">
        <f t="shared" si="2"/>
        <v>27764512</v>
      </c>
      <c r="I15" s="21">
        <f t="shared" si="2"/>
        <v>29547223</v>
      </c>
      <c r="J15" s="21">
        <f t="shared" si="2"/>
        <v>77428278</v>
      </c>
      <c r="K15" s="21">
        <f t="shared" si="2"/>
        <v>61721894</v>
      </c>
      <c r="L15" s="21">
        <f t="shared" si="2"/>
        <v>57045835</v>
      </c>
      <c r="M15" s="21">
        <f t="shared" si="2"/>
        <v>42261934</v>
      </c>
      <c r="N15" s="21">
        <f t="shared" si="2"/>
        <v>161029663</v>
      </c>
      <c r="O15" s="21">
        <f t="shared" si="2"/>
        <v>58918310</v>
      </c>
      <c r="P15" s="21">
        <f t="shared" si="2"/>
        <v>702877173</v>
      </c>
      <c r="Q15" s="21">
        <f t="shared" si="2"/>
        <v>75912874</v>
      </c>
      <c r="R15" s="21">
        <f t="shared" si="2"/>
        <v>837708357</v>
      </c>
      <c r="S15" s="21">
        <f t="shared" si="2"/>
        <v>83198816</v>
      </c>
      <c r="T15" s="21">
        <f t="shared" si="2"/>
        <v>25261932</v>
      </c>
      <c r="U15" s="21">
        <f t="shared" si="2"/>
        <v>81069026</v>
      </c>
      <c r="V15" s="21">
        <f t="shared" si="2"/>
        <v>189529774</v>
      </c>
      <c r="W15" s="21">
        <f t="shared" si="2"/>
        <v>1265696072</v>
      </c>
      <c r="X15" s="21">
        <f t="shared" si="2"/>
        <v>2096272619</v>
      </c>
      <c r="Y15" s="21">
        <f t="shared" si="2"/>
        <v>-830576547</v>
      </c>
      <c r="Z15" s="4">
        <f>+IF(X15&lt;&gt;0,+(Y15/X15)*100,0)</f>
        <v>-39.62159022027468</v>
      </c>
      <c r="AA15" s="19">
        <f>SUM(AA16:AA18)</f>
        <v>2096272619</v>
      </c>
    </row>
    <row r="16" spans="1:27" ht="12.75">
      <c r="A16" s="5" t="s">
        <v>42</v>
      </c>
      <c r="B16" s="3"/>
      <c r="C16" s="22">
        <v>1245297381</v>
      </c>
      <c r="D16" s="22"/>
      <c r="E16" s="23">
        <v>1534570137</v>
      </c>
      <c r="F16" s="24">
        <v>1454375000</v>
      </c>
      <c r="G16" s="24">
        <v>14736337</v>
      </c>
      <c r="H16" s="24">
        <v>18877930</v>
      </c>
      <c r="I16" s="24">
        <v>27117554</v>
      </c>
      <c r="J16" s="24">
        <v>60731821</v>
      </c>
      <c r="K16" s="24">
        <v>42897605</v>
      </c>
      <c r="L16" s="24">
        <v>51790330</v>
      </c>
      <c r="M16" s="24">
        <v>32551352</v>
      </c>
      <c r="N16" s="24">
        <v>127239287</v>
      </c>
      <c r="O16" s="24">
        <v>44729522</v>
      </c>
      <c r="P16" s="24">
        <v>664596656</v>
      </c>
      <c r="Q16" s="24">
        <v>52665774</v>
      </c>
      <c r="R16" s="24">
        <v>761991952</v>
      </c>
      <c r="S16" s="24">
        <v>48939082</v>
      </c>
      <c r="T16" s="24">
        <v>19091097</v>
      </c>
      <c r="U16" s="24">
        <v>23306849</v>
      </c>
      <c r="V16" s="24">
        <v>91337028</v>
      </c>
      <c r="W16" s="24">
        <v>1041300088</v>
      </c>
      <c r="X16" s="24">
        <v>1454375000</v>
      </c>
      <c r="Y16" s="24">
        <v>-413074912</v>
      </c>
      <c r="Z16" s="6">
        <v>-28.4</v>
      </c>
      <c r="AA16" s="22">
        <v>1454375000</v>
      </c>
    </row>
    <row r="17" spans="1:27" ht="12.75">
      <c r="A17" s="5" t="s">
        <v>43</v>
      </c>
      <c r="B17" s="3"/>
      <c r="C17" s="22">
        <v>343227841</v>
      </c>
      <c r="D17" s="22"/>
      <c r="E17" s="23">
        <v>492731421</v>
      </c>
      <c r="F17" s="24">
        <v>602961258</v>
      </c>
      <c r="G17" s="24">
        <v>5340434</v>
      </c>
      <c r="H17" s="24">
        <v>979005</v>
      </c>
      <c r="I17" s="24">
        <v>2364232</v>
      </c>
      <c r="J17" s="24">
        <v>8683671</v>
      </c>
      <c r="K17" s="24">
        <v>10114197</v>
      </c>
      <c r="L17" s="24">
        <v>4362195</v>
      </c>
      <c r="M17" s="24">
        <v>9557656</v>
      </c>
      <c r="N17" s="24">
        <v>24034048</v>
      </c>
      <c r="O17" s="24">
        <v>14107087</v>
      </c>
      <c r="P17" s="24">
        <v>38227136</v>
      </c>
      <c r="Q17" s="24">
        <v>23208017</v>
      </c>
      <c r="R17" s="24">
        <v>75542240</v>
      </c>
      <c r="S17" s="24">
        <v>34241464</v>
      </c>
      <c r="T17" s="24">
        <v>6147190</v>
      </c>
      <c r="U17" s="24">
        <v>57730485</v>
      </c>
      <c r="V17" s="24">
        <v>98119139</v>
      </c>
      <c r="W17" s="24">
        <v>206379098</v>
      </c>
      <c r="X17" s="24">
        <v>602961258</v>
      </c>
      <c r="Y17" s="24">
        <v>-396582160</v>
      </c>
      <c r="Z17" s="6">
        <v>-65.77</v>
      </c>
      <c r="AA17" s="22">
        <v>602961258</v>
      </c>
    </row>
    <row r="18" spans="1:27" ht="12.75">
      <c r="A18" s="5" t="s">
        <v>44</v>
      </c>
      <c r="B18" s="3"/>
      <c r="C18" s="22">
        <v>28615216</v>
      </c>
      <c r="D18" s="22"/>
      <c r="E18" s="23">
        <v>38522109</v>
      </c>
      <c r="F18" s="24">
        <v>38936361</v>
      </c>
      <c r="G18" s="24">
        <v>39772</v>
      </c>
      <c r="H18" s="24">
        <v>7907577</v>
      </c>
      <c r="I18" s="24">
        <v>65437</v>
      </c>
      <c r="J18" s="24">
        <v>8012786</v>
      </c>
      <c r="K18" s="24">
        <v>8710092</v>
      </c>
      <c r="L18" s="24">
        <v>893310</v>
      </c>
      <c r="M18" s="24">
        <v>152926</v>
      </c>
      <c r="N18" s="24">
        <v>9756328</v>
      </c>
      <c r="O18" s="24">
        <v>81701</v>
      </c>
      <c r="P18" s="24">
        <v>53381</v>
      </c>
      <c r="Q18" s="24">
        <v>39083</v>
      </c>
      <c r="R18" s="24">
        <v>174165</v>
      </c>
      <c r="S18" s="24">
        <v>18270</v>
      </c>
      <c r="T18" s="24">
        <v>23645</v>
      </c>
      <c r="U18" s="24">
        <v>31692</v>
      </c>
      <c r="V18" s="24">
        <v>73607</v>
      </c>
      <c r="W18" s="24">
        <v>18016886</v>
      </c>
      <c r="X18" s="24">
        <v>38936361</v>
      </c>
      <c r="Y18" s="24">
        <v>-20919475</v>
      </c>
      <c r="Z18" s="6">
        <v>-53.73</v>
      </c>
      <c r="AA18" s="22">
        <v>38936361</v>
      </c>
    </row>
    <row r="19" spans="1:27" ht="12.75">
      <c r="A19" s="2" t="s">
        <v>45</v>
      </c>
      <c r="B19" s="8"/>
      <c r="C19" s="19">
        <f aca="true" t="shared" si="3" ref="C19:Y19">SUM(C20:C23)</f>
        <v>5664108923</v>
      </c>
      <c r="D19" s="19">
        <f>SUM(D20:D23)</f>
        <v>0</v>
      </c>
      <c r="E19" s="20">
        <f t="shared" si="3"/>
        <v>10439616251</v>
      </c>
      <c r="F19" s="21">
        <f t="shared" si="3"/>
        <v>10350637978</v>
      </c>
      <c r="G19" s="21">
        <f t="shared" si="3"/>
        <v>635822396</v>
      </c>
      <c r="H19" s="21">
        <f t="shared" si="3"/>
        <v>633822430</v>
      </c>
      <c r="I19" s="21">
        <f t="shared" si="3"/>
        <v>615658718</v>
      </c>
      <c r="J19" s="21">
        <f t="shared" si="3"/>
        <v>1885303544</v>
      </c>
      <c r="K19" s="21">
        <f t="shared" si="3"/>
        <v>1135533844</v>
      </c>
      <c r="L19" s="21">
        <f t="shared" si="3"/>
        <v>1673864567</v>
      </c>
      <c r="M19" s="21">
        <f t="shared" si="3"/>
        <v>960188256</v>
      </c>
      <c r="N19" s="21">
        <f t="shared" si="3"/>
        <v>3769586667</v>
      </c>
      <c r="O19" s="21">
        <f t="shared" si="3"/>
        <v>690459349</v>
      </c>
      <c r="P19" s="21">
        <f t="shared" si="3"/>
        <v>755963887</v>
      </c>
      <c r="Q19" s="21">
        <f t="shared" si="3"/>
        <v>825032161</v>
      </c>
      <c r="R19" s="21">
        <f t="shared" si="3"/>
        <v>2271455397</v>
      </c>
      <c r="S19" s="21">
        <f t="shared" si="3"/>
        <v>615597472</v>
      </c>
      <c r="T19" s="21">
        <f t="shared" si="3"/>
        <v>592914265</v>
      </c>
      <c r="U19" s="21">
        <f t="shared" si="3"/>
        <v>402265833</v>
      </c>
      <c r="V19" s="21">
        <f t="shared" si="3"/>
        <v>1610777570</v>
      </c>
      <c r="W19" s="21">
        <f t="shared" si="3"/>
        <v>9537123178</v>
      </c>
      <c r="X19" s="21">
        <f t="shared" si="3"/>
        <v>10350637978</v>
      </c>
      <c r="Y19" s="21">
        <f t="shared" si="3"/>
        <v>-813514800</v>
      </c>
      <c r="Z19" s="4">
        <f>+IF(X19&lt;&gt;0,+(Y19/X19)*100,0)</f>
        <v>-7.859561910377927</v>
      </c>
      <c r="AA19" s="19">
        <f>SUM(AA20:AA23)</f>
        <v>10350637978</v>
      </c>
    </row>
    <row r="20" spans="1:27" ht="12.75">
      <c r="A20" s="5" t="s">
        <v>46</v>
      </c>
      <c r="B20" s="3"/>
      <c r="C20" s="22">
        <v>2597013028</v>
      </c>
      <c r="D20" s="22"/>
      <c r="E20" s="23">
        <v>5326602804</v>
      </c>
      <c r="F20" s="24">
        <v>5271518067</v>
      </c>
      <c r="G20" s="24">
        <v>368476736</v>
      </c>
      <c r="H20" s="24">
        <v>329129462</v>
      </c>
      <c r="I20" s="24">
        <v>308292058</v>
      </c>
      <c r="J20" s="24">
        <v>1005898256</v>
      </c>
      <c r="K20" s="24">
        <v>767517058</v>
      </c>
      <c r="L20" s="24">
        <v>1325844437</v>
      </c>
      <c r="M20" s="24">
        <v>401209758</v>
      </c>
      <c r="N20" s="24">
        <v>2494571253</v>
      </c>
      <c r="O20" s="24">
        <v>407167624</v>
      </c>
      <c r="P20" s="24">
        <v>445961590</v>
      </c>
      <c r="Q20" s="24">
        <v>388990484</v>
      </c>
      <c r="R20" s="24">
        <v>1242119698</v>
      </c>
      <c r="S20" s="24">
        <v>336748315</v>
      </c>
      <c r="T20" s="24">
        <v>288698322</v>
      </c>
      <c r="U20" s="24">
        <v>213742896</v>
      </c>
      <c r="V20" s="24">
        <v>839189533</v>
      </c>
      <c r="W20" s="24">
        <v>5581778740</v>
      </c>
      <c r="X20" s="24">
        <v>5271518067</v>
      </c>
      <c r="Y20" s="24">
        <v>310260673</v>
      </c>
      <c r="Z20" s="6">
        <v>5.89</v>
      </c>
      <c r="AA20" s="22">
        <v>5271518067</v>
      </c>
    </row>
    <row r="21" spans="1:27" ht="12.75">
      <c r="A21" s="5" t="s">
        <v>47</v>
      </c>
      <c r="B21" s="3"/>
      <c r="C21" s="22">
        <v>2133625378</v>
      </c>
      <c r="D21" s="22"/>
      <c r="E21" s="23">
        <v>3427356342</v>
      </c>
      <c r="F21" s="24">
        <v>3373133867</v>
      </c>
      <c r="G21" s="24">
        <v>170281454</v>
      </c>
      <c r="H21" s="24">
        <v>209488634</v>
      </c>
      <c r="I21" s="24">
        <v>217345354</v>
      </c>
      <c r="J21" s="24">
        <v>597115442</v>
      </c>
      <c r="K21" s="24">
        <v>253130809</v>
      </c>
      <c r="L21" s="24">
        <v>244915608</v>
      </c>
      <c r="M21" s="24">
        <v>383950102</v>
      </c>
      <c r="N21" s="24">
        <v>881996519</v>
      </c>
      <c r="O21" s="24">
        <v>175925018</v>
      </c>
      <c r="P21" s="24">
        <v>208755261</v>
      </c>
      <c r="Q21" s="24">
        <v>256198276</v>
      </c>
      <c r="R21" s="24">
        <v>640878555</v>
      </c>
      <c r="S21" s="24">
        <v>189342302</v>
      </c>
      <c r="T21" s="24">
        <v>205296340</v>
      </c>
      <c r="U21" s="24">
        <v>144702401</v>
      </c>
      <c r="V21" s="24">
        <v>539341043</v>
      </c>
      <c r="W21" s="24">
        <v>2659331559</v>
      </c>
      <c r="X21" s="24">
        <v>3373133867</v>
      </c>
      <c r="Y21" s="24">
        <v>-713802308</v>
      </c>
      <c r="Z21" s="6">
        <v>-21.16</v>
      </c>
      <c r="AA21" s="22">
        <v>3373133867</v>
      </c>
    </row>
    <row r="22" spans="1:27" ht="12.75">
      <c r="A22" s="5" t="s">
        <v>48</v>
      </c>
      <c r="B22" s="3"/>
      <c r="C22" s="25">
        <v>494879489</v>
      </c>
      <c r="D22" s="25"/>
      <c r="E22" s="26">
        <v>917148543</v>
      </c>
      <c r="F22" s="27">
        <v>968476514</v>
      </c>
      <c r="G22" s="27">
        <v>46782385</v>
      </c>
      <c r="H22" s="27">
        <v>43731332</v>
      </c>
      <c r="I22" s="27">
        <v>47395944</v>
      </c>
      <c r="J22" s="27">
        <v>137909661</v>
      </c>
      <c r="K22" s="27">
        <v>53675826</v>
      </c>
      <c r="L22" s="27">
        <v>52520238</v>
      </c>
      <c r="M22" s="27">
        <v>83702488</v>
      </c>
      <c r="N22" s="27">
        <v>189898552</v>
      </c>
      <c r="O22" s="27">
        <v>52602801</v>
      </c>
      <c r="P22" s="27">
        <v>48299370</v>
      </c>
      <c r="Q22" s="27">
        <v>70556108</v>
      </c>
      <c r="R22" s="27">
        <v>171458279</v>
      </c>
      <c r="S22" s="27">
        <v>44747362</v>
      </c>
      <c r="T22" s="27">
        <v>47292324</v>
      </c>
      <c r="U22" s="27">
        <v>23474721</v>
      </c>
      <c r="V22" s="27">
        <v>115514407</v>
      </c>
      <c r="W22" s="27">
        <v>614780899</v>
      </c>
      <c r="X22" s="27">
        <v>968476514</v>
      </c>
      <c r="Y22" s="27">
        <v>-353695615</v>
      </c>
      <c r="Z22" s="7">
        <v>-36.52</v>
      </c>
      <c r="AA22" s="25">
        <v>968476514</v>
      </c>
    </row>
    <row r="23" spans="1:27" ht="12.75">
      <c r="A23" s="5" t="s">
        <v>49</v>
      </c>
      <c r="B23" s="3"/>
      <c r="C23" s="22">
        <v>438591028</v>
      </c>
      <c r="D23" s="22"/>
      <c r="E23" s="23">
        <v>768508562</v>
      </c>
      <c r="F23" s="24">
        <v>737509530</v>
      </c>
      <c r="G23" s="24">
        <v>50281821</v>
      </c>
      <c r="H23" s="24">
        <v>51473002</v>
      </c>
      <c r="I23" s="24">
        <v>42625362</v>
      </c>
      <c r="J23" s="24">
        <v>144380185</v>
      </c>
      <c r="K23" s="24">
        <v>61210151</v>
      </c>
      <c r="L23" s="24">
        <v>50584284</v>
      </c>
      <c r="M23" s="24">
        <v>91325908</v>
      </c>
      <c r="N23" s="24">
        <v>203120343</v>
      </c>
      <c r="O23" s="24">
        <v>54763906</v>
      </c>
      <c r="P23" s="24">
        <v>52947666</v>
      </c>
      <c r="Q23" s="24">
        <v>109287293</v>
      </c>
      <c r="R23" s="24">
        <v>216998865</v>
      </c>
      <c r="S23" s="24">
        <v>44759493</v>
      </c>
      <c r="T23" s="24">
        <v>51627279</v>
      </c>
      <c r="U23" s="24">
        <v>20345815</v>
      </c>
      <c r="V23" s="24">
        <v>116732587</v>
      </c>
      <c r="W23" s="24">
        <v>681231980</v>
      </c>
      <c r="X23" s="24">
        <v>737509530</v>
      </c>
      <c r="Y23" s="24">
        <v>-56277550</v>
      </c>
      <c r="Z23" s="6">
        <v>-7.63</v>
      </c>
      <c r="AA23" s="22">
        <v>737509530</v>
      </c>
    </row>
    <row r="24" spans="1:27" ht="12.75">
      <c r="A24" s="2" t="s">
        <v>50</v>
      </c>
      <c r="B24" s="8" t="s">
        <v>51</v>
      </c>
      <c r="C24" s="19">
        <v>36757859</v>
      </c>
      <c r="D24" s="19"/>
      <c r="E24" s="20">
        <v>178539783</v>
      </c>
      <c r="F24" s="21">
        <v>120863891</v>
      </c>
      <c r="G24" s="21">
        <v>3023173</v>
      </c>
      <c r="H24" s="21">
        <v>7669156</v>
      </c>
      <c r="I24" s="21">
        <v>6613365</v>
      </c>
      <c r="J24" s="21">
        <v>17305694</v>
      </c>
      <c r="K24" s="21">
        <v>6440530</v>
      </c>
      <c r="L24" s="21">
        <v>2568865</v>
      </c>
      <c r="M24" s="21">
        <v>5905618</v>
      </c>
      <c r="N24" s="21">
        <v>14915013</v>
      </c>
      <c r="O24" s="21">
        <v>730038</v>
      </c>
      <c r="P24" s="21">
        <v>1250798</v>
      </c>
      <c r="Q24" s="21">
        <v>11608162</v>
      </c>
      <c r="R24" s="21">
        <v>13588998</v>
      </c>
      <c r="S24" s="21">
        <v>19190</v>
      </c>
      <c r="T24" s="21">
        <v>14804885</v>
      </c>
      <c r="U24" s="21">
        <v>11092155</v>
      </c>
      <c r="V24" s="21">
        <v>25916230</v>
      </c>
      <c r="W24" s="21">
        <v>71725935</v>
      </c>
      <c r="X24" s="21">
        <v>120863891</v>
      </c>
      <c r="Y24" s="21">
        <v>-49137956</v>
      </c>
      <c r="Z24" s="4">
        <v>-40.66</v>
      </c>
      <c r="AA24" s="19">
        <v>120863891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13369162216</v>
      </c>
      <c r="D25" s="40">
        <f>+D5+D9+D15+D19+D24</f>
        <v>0</v>
      </c>
      <c r="E25" s="41">
        <f t="shared" si="4"/>
        <v>20978241317</v>
      </c>
      <c r="F25" s="42">
        <f t="shared" si="4"/>
        <v>21280557463</v>
      </c>
      <c r="G25" s="42">
        <f t="shared" si="4"/>
        <v>1696300966</v>
      </c>
      <c r="H25" s="42">
        <f t="shared" si="4"/>
        <v>1703209579</v>
      </c>
      <c r="I25" s="42">
        <f t="shared" si="4"/>
        <v>1423022362</v>
      </c>
      <c r="J25" s="42">
        <f t="shared" si="4"/>
        <v>4822532907</v>
      </c>
      <c r="K25" s="42">
        <f t="shared" si="4"/>
        <v>1689619509</v>
      </c>
      <c r="L25" s="42">
        <f t="shared" si="4"/>
        <v>2169781544</v>
      </c>
      <c r="M25" s="42">
        <f t="shared" si="4"/>
        <v>2000799902</v>
      </c>
      <c r="N25" s="42">
        <f t="shared" si="4"/>
        <v>5860200955</v>
      </c>
      <c r="O25" s="42">
        <f t="shared" si="4"/>
        <v>1173666394</v>
      </c>
      <c r="P25" s="42">
        <f t="shared" si="4"/>
        <v>2530848518</v>
      </c>
      <c r="Q25" s="42">
        <f t="shared" si="4"/>
        <v>1529576901</v>
      </c>
      <c r="R25" s="42">
        <f t="shared" si="4"/>
        <v>5234091813</v>
      </c>
      <c r="S25" s="42">
        <f t="shared" si="4"/>
        <v>987601453</v>
      </c>
      <c r="T25" s="42">
        <f t="shared" si="4"/>
        <v>1052952658</v>
      </c>
      <c r="U25" s="42">
        <f t="shared" si="4"/>
        <v>614206750</v>
      </c>
      <c r="V25" s="42">
        <f t="shared" si="4"/>
        <v>2654760861</v>
      </c>
      <c r="W25" s="42">
        <f t="shared" si="4"/>
        <v>18571586536</v>
      </c>
      <c r="X25" s="42">
        <f t="shared" si="4"/>
        <v>21280557464</v>
      </c>
      <c r="Y25" s="42">
        <f t="shared" si="4"/>
        <v>-2708970928</v>
      </c>
      <c r="Z25" s="43">
        <f>+IF(X25&lt;&gt;0,+(Y25/X25)*100,0)</f>
        <v>-12.72979306384584</v>
      </c>
      <c r="AA25" s="40">
        <f>+AA5+AA9+AA15+AA19+AA24</f>
        <v>21280557463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5951956020</v>
      </c>
      <c r="D28" s="19">
        <f>SUM(D29:D31)</f>
        <v>0</v>
      </c>
      <c r="E28" s="20">
        <f t="shared" si="5"/>
        <v>6806372254</v>
      </c>
      <c r="F28" s="21">
        <f t="shared" si="5"/>
        <v>6754119567</v>
      </c>
      <c r="G28" s="21">
        <f t="shared" si="5"/>
        <v>204467251</v>
      </c>
      <c r="H28" s="21">
        <f t="shared" si="5"/>
        <v>284456403</v>
      </c>
      <c r="I28" s="21">
        <f t="shared" si="5"/>
        <v>295216632</v>
      </c>
      <c r="J28" s="21">
        <f t="shared" si="5"/>
        <v>784140286</v>
      </c>
      <c r="K28" s="21">
        <f t="shared" si="5"/>
        <v>336132987</v>
      </c>
      <c r="L28" s="21">
        <f t="shared" si="5"/>
        <v>208283036</v>
      </c>
      <c r="M28" s="21">
        <f t="shared" si="5"/>
        <v>312882780</v>
      </c>
      <c r="N28" s="21">
        <f t="shared" si="5"/>
        <v>857298803</v>
      </c>
      <c r="O28" s="21">
        <f t="shared" si="5"/>
        <v>403876976</v>
      </c>
      <c r="P28" s="21">
        <f t="shared" si="5"/>
        <v>233576263</v>
      </c>
      <c r="Q28" s="21">
        <f t="shared" si="5"/>
        <v>300016423</v>
      </c>
      <c r="R28" s="21">
        <f t="shared" si="5"/>
        <v>937469662</v>
      </c>
      <c r="S28" s="21">
        <f t="shared" si="5"/>
        <v>282118255</v>
      </c>
      <c r="T28" s="21">
        <f t="shared" si="5"/>
        <v>255283145</v>
      </c>
      <c r="U28" s="21">
        <f t="shared" si="5"/>
        <v>170226510</v>
      </c>
      <c r="V28" s="21">
        <f t="shared" si="5"/>
        <v>707627910</v>
      </c>
      <c r="W28" s="21">
        <f t="shared" si="5"/>
        <v>3286536661</v>
      </c>
      <c r="X28" s="21">
        <f t="shared" si="5"/>
        <v>6754119597</v>
      </c>
      <c r="Y28" s="21">
        <f t="shared" si="5"/>
        <v>-3467582936</v>
      </c>
      <c r="Z28" s="4">
        <f>+IF(X28&lt;&gt;0,+(Y28/X28)*100,0)</f>
        <v>-51.34026554016319</v>
      </c>
      <c r="AA28" s="19">
        <f>SUM(AA29:AA31)</f>
        <v>6754119567</v>
      </c>
    </row>
    <row r="29" spans="1:27" ht="12.75">
      <c r="A29" s="5" t="s">
        <v>32</v>
      </c>
      <c r="B29" s="3"/>
      <c r="C29" s="22">
        <v>1491781969</v>
      </c>
      <c r="D29" s="22"/>
      <c r="E29" s="23">
        <v>1925255221</v>
      </c>
      <c r="F29" s="24">
        <v>1898008356</v>
      </c>
      <c r="G29" s="24">
        <v>77653659</v>
      </c>
      <c r="H29" s="24">
        <v>90095347</v>
      </c>
      <c r="I29" s="24">
        <v>99328744</v>
      </c>
      <c r="J29" s="24">
        <v>267077750</v>
      </c>
      <c r="K29" s="24">
        <v>101580096</v>
      </c>
      <c r="L29" s="24">
        <v>64149393</v>
      </c>
      <c r="M29" s="24">
        <v>92511485</v>
      </c>
      <c r="N29" s="24">
        <v>258240974</v>
      </c>
      <c r="O29" s="24">
        <v>90909886</v>
      </c>
      <c r="P29" s="24">
        <v>132506284</v>
      </c>
      <c r="Q29" s="24">
        <v>115334081</v>
      </c>
      <c r="R29" s="24">
        <v>338750251</v>
      </c>
      <c r="S29" s="24">
        <v>84759092</v>
      </c>
      <c r="T29" s="24">
        <v>89839051</v>
      </c>
      <c r="U29" s="24">
        <v>57278974</v>
      </c>
      <c r="V29" s="24">
        <v>231877117</v>
      </c>
      <c r="W29" s="24">
        <v>1095946092</v>
      </c>
      <c r="X29" s="24">
        <v>1898008399</v>
      </c>
      <c r="Y29" s="24">
        <v>-802062307</v>
      </c>
      <c r="Z29" s="6">
        <v>-42.26</v>
      </c>
      <c r="AA29" s="22">
        <v>1898008356</v>
      </c>
    </row>
    <row r="30" spans="1:27" ht="12.75">
      <c r="A30" s="5" t="s">
        <v>33</v>
      </c>
      <c r="B30" s="3"/>
      <c r="C30" s="25">
        <v>4412499508</v>
      </c>
      <c r="D30" s="25"/>
      <c r="E30" s="26">
        <v>4814155134</v>
      </c>
      <c r="F30" s="27">
        <v>4788291695</v>
      </c>
      <c r="G30" s="27">
        <v>124230923</v>
      </c>
      <c r="H30" s="27">
        <v>189539469</v>
      </c>
      <c r="I30" s="27">
        <v>191022950</v>
      </c>
      <c r="J30" s="27">
        <v>504793342</v>
      </c>
      <c r="K30" s="27">
        <v>229213219</v>
      </c>
      <c r="L30" s="27">
        <v>141628163</v>
      </c>
      <c r="M30" s="27">
        <v>218322029</v>
      </c>
      <c r="N30" s="27">
        <v>589163411</v>
      </c>
      <c r="O30" s="27">
        <v>308288243</v>
      </c>
      <c r="P30" s="27">
        <v>92479031</v>
      </c>
      <c r="Q30" s="27">
        <v>182454758</v>
      </c>
      <c r="R30" s="27">
        <v>583222032</v>
      </c>
      <c r="S30" s="27">
        <v>193569301</v>
      </c>
      <c r="T30" s="27">
        <v>163070685</v>
      </c>
      <c r="U30" s="27">
        <v>111405548</v>
      </c>
      <c r="V30" s="27">
        <v>468045534</v>
      </c>
      <c r="W30" s="27">
        <v>2145224319</v>
      </c>
      <c r="X30" s="27">
        <v>4788291682</v>
      </c>
      <c r="Y30" s="27">
        <v>-2643067363</v>
      </c>
      <c r="Z30" s="7">
        <v>-55.2</v>
      </c>
      <c r="AA30" s="25">
        <v>4788291695</v>
      </c>
    </row>
    <row r="31" spans="1:27" ht="12.75">
      <c r="A31" s="5" t="s">
        <v>34</v>
      </c>
      <c r="B31" s="3"/>
      <c r="C31" s="22">
        <v>47674543</v>
      </c>
      <c r="D31" s="22"/>
      <c r="E31" s="23">
        <v>66961899</v>
      </c>
      <c r="F31" s="24">
        <v>67819516</v>
      </c>
      <c r="G31" s="24">
        <v>2582669</v>
      </c>
      <c r="H31" s="24">
        <v>4821587</v>
      </c>
      <c r="I31" s="24">
        <v>4864938</v>
      </c>
      <c r="J31" s="24">
        <v>12269194</v>
      </c>
      <c r="K31" s="24">
        <v>5339672</v>
      </c>
      <c r="L31" s="24">
        <v>2505480</v>
      </c>
      <c r="M31" s="24">
        <v>2049266</v>
      </c>
      <c r="N31" s="24">
        <v>9894418</v>
      </c>
      <c r="O31" s="24">
        <v>4678847</v>
      </c>
      <c r="P31" s="24">
        <v>8590948</v>
      </c>
      <c r="Q31" s="24">
        <v>2227584</v>
      </c>
      <c r="R31" s="24">
        <v>15497379</v>
      </c>
      <c r="S31" s="24">
        <v>3789862</v>
      </c>
      <c r="T31" s="24">
        <v>2373409</v>
      </c>
      <c r="U31" s="24">
        <v>1541988</v>
      </c>
      <c r="V31" s="24">
        <v>7705259</v>
      </c>
      <c r="W31" s="24">
        <v>45366250</v>
      </c>
      <c r="X31" s="24">
        <v>67819516</v>
      </c>
      <c r="Y31" s="24">
        <v>-22453266</v>
      </c>
      <c r="Z31" s="6">
        <v>-33.11</v>
      </c>
      <c r="AA31" s="22">
        <v>67819516</v>
      </c>
    </row>
    <row r="32" spans="1:27" ht="12.75">
      <c r="A32" s="2" t="s">
        <v>35</v>
      </c>
      <c r="B32" s="3"/>
      <c r="C32" s="19">
        <f aca="true" t="shared" si="6" ref="C32:Y32">SUM(C33:C37)</f>
        <v>1076286976</v>
      </c>
      <c r="D32" s="19">
        <f>SUM(D33:D37)</f>
        <v>0</v>
      </c>
      <c r="E32" s="20">
        <f t="shared" si="6"/>
        <v>1946661297</v>
      </c>
      <c r="F32" s="21">
        <f t="shared" si="6"/>
        <v>2061727137</v>
      </c>
      <c r="G32" s="21">
        <f t="shared" si="6"/>
        <v>82130483</v>
      </c>
      <c r="H32" s="21">
        <f t="shared" si="6"/>
        <v>120931573</v>
      </c>
      <c r="I32" s="21">
        <f t="shared" si="6"/>
        <v>107046539</v>
      </c>
      <c r="J32" s="21">
        <f t="shared" si="6"/>
        <v>310108595</v>
      </c>
      <c r="K32" s="21">
        <f t="shared" si="6"/>
        <v>120153885</v>
      </c>
      <c r="L32" s="21">
        <f t="shared" si="6"/>
        <v>88363326</v>
      </c>
      <c r="M32" s="21">
        <f t="shared" si="6"/>
        <v>103519481</v>
      </c>
      <c r="N32" s="21">
        <f t="shared" si="6"/>
        <v>312036692</v>
      </c>
      <c r="O32" s="21">
        <f t="shared" si="6"/>
        <v>114167308</v>
      </c>
      <c r="P32" s="21">
        <f t="shared" si="6"/>
        <v>215339161</v>
      </c>
      <c r="Q32" s="21">
        <f t="shared" si="6"/>
        <v>128825057</v>
      </c>
      <c r="R32" s="21">
        <f t="shared" si="6"/>
        <v>458331526</v>
      </c>
      <c r="S32" s="21">
        <f t="shared" si="6"/>
        <v>118148530</v>
      </c>
      <c r="T32" s="21">
        <f t="shared" si="6"/>
        <v>105562691</v>
      </c>
      <c r="U32" s="21">
        <f t="shared" si="6"/>
        <v>59075750</v>
      </c>
      <c r="V32" s="21">
        <f t="shared" si="6"/>
        <v>282786971</v>
      </c>
      <c r="W32" s="21">
        <f t="shared" si="6"/>
        <v>1363263784</v>
      </c>
      <c r="X32" s="21">
        <f t="shared" si="6"/>
        <v>2061727129</v>
      </c>
      <c r="Y32" s="21">
        <f t="shared" si="6"/>
        <v>-698463345</v>
      </c>
      <c r="Z32" s="4">
        <f>+IF(X32&lt;&gt;0,+(Y32/X32)*100,0)</f>
        <v>-33.87758424359366</v>
      </c>
      <c r="AA32" s="19">
        <f>SUM(AA33:AA37)</f>
        <v>2061727137</v>
      </c>
    </row>
    <row r="33" spans="1:27" ht="12.75">
      <c r="A33" s="5" t="s">
        <v>36</v>
      </c>
      <c r="B33" s="3"/>
      <c r="C33" s="22">
        <v>299941772</v>
      </c>
      <c r="D33" s="22"/>
      <c r="E33" s="23">
        <v>495256700</v>
      </c>
      <c r="F33" s="24">
        <v>505196528</v>
      </c>
      <c r="G33" s="24">
        <v>14339821</v>
      </c>
      <c r="H33" s="24">
        <v>20748335</v>
      </c>
      <c r="I33" s="24">
        <v>19928033</v>
      </c>
      <c r="J33" s="24">
        <v>55016189</v>
      </c>
      <c r="K33" s="24">
        <v>25230292</v>
      </c>
      <c r="L33" s="24">
        <v>16084467</v>
      </c>
      <c r="M33" s="24">
        <v>29029849</v>
      </c>
      <c r="N33" s="24">
        <v>70344608</v>
      </c>
      <c r="O33" s="24">
        <v>20330768</v>
      </c>
      <c r="P33" s="24">
        <v>31578156</v>
      </c>
      <c r="Q33" s="24">
        <v>27020401</v>
      </c>
      <c r="R33" s="24">
        <v>78929325</v>
      </c>
      <c r="S33" s="24">
        <v>22506740</v>
      </c>
      <c r="T33" s="24">
        <v>24682045</v>
      </c>
      <c r="U33" s="24">
        <v>17631284</v>
      </c>
      <c r="V33" s="24">
        <v>64820069</v>
      </c>
      <c r="W33" s="24">
        <v>269110191</v>
      </c>
      <c r="X33" s="24">
        <v>505196520</v>
      </c>
      <c r="Y33" s="24">
        <v>-236086329</v>
      </c>
      <c r="Z33" s="6">
        <v>-46.73</v>
      </c>
      <c r="AA33" s="22">
        <v>505196528</v>
      </c>
    </row>
    <row r="34" spans="1:27" ht="12.75">
      <c r="A34" s="5" t="s">
        <v>37</v>
      </c>
      <c r="B34" s="3"/>
      <c r="C34" s="22">
        <v>304355174</v>
      </c>
      <c r="D34" s="22"/>
      <c r="E34" s="23">
        <v>382336554</v>
      </c>
      <c r="F34" s="24">
        <v>331274668</v>
      </c>
      <c r="G34" s="24">
        <v>13452012</v>
      </c>
      <c r="H34" s="24">
        <v>20108350</v>
      </c>
      <c r="I34" s="24">
        <v>24162499</v>
      </c>
      <c r="J34" s="24">
        <v>57722861</v>
      </c>
      <c r="K34" s="24">
        <v>21799184</v>
      </c>
      <c r="L34" s="24">
        <v>15633125</v>
      </c>
      <c r="M34" s="24">
        <v>22282458</v>
      </c>
      <c r="N34" s="24">
        <v>59714767</v>
      </c>
      <c r="O34" s="24">
        <v>20951232</v>
      </c>
      <c r="P34" s="24">
        <v>22760332</v>
      </c>
      <c r="Q34" s="24">
        <v>24380627</v>
      </c>
      <c r="R34" s="24">
        <v>68092191</v>
      </c>
      <c r="S34" s="24">
        <v>28935412</v>
      </c>
      <c r="T34" s="24">
        <v>19317501</v>
      </c>
      <c r="U34" s="24">
        <v>9579286</v>
      </c>
      <c r="V34" s="24">
        <v>57832199</v>
      </c>
      <c r="W34" s="24">
        <v>243362018</v>
      </c>
      <c r="X34" s="24">
        <v>331274668</v>
      </c>
      <c r="Y34" s="24">
        <v>-87912650</v>
      </c>
      <c r="Z34" s="6">
        <v>-26.54</v>
      </c>
      <c r="AA34" s="22">
        <v>331274668</v>
      </c>
    </row>
    <row r="35" spans="1:27" ht="12.75">
      <c r="A35" s="5" t="s">
        <v>38</v>
      </c>
      <c r="B35" s="3"/>
      <c r="C35" s="22">
        <v>425167278</v>
      </c>
      <c r="D35" s="22"/>
      <c r="E35" s="23">
        <v>945947667</v>
      </c>
      <c r="F35" s="24">
        <v>1127430295</v>
      </c>
      <c r="G35" s="24">
        <v>49184805</v>
      </c>
      <c r="H35" s="24">
        <v>71678886</v>
      </c>
      <c r="I35" s="24">
        <v>57906077</v>
      </c>
      <c r="J35" s="24">
        <v>178769768</v>
      </c>
      <c r="K35" s="24">
        <v>65526763</v>
      </c>
      <c r="L35" s="24">
        <v>51051530</v>
      </c>
      <c r="M35" s="24">
        <v>45817707</v>
      </c>
      <c r="N35" s="24">
        <v>162396000</v>
      </c>
      <c r="O35" s="24">
        <v>65572335</v>
      </c>
      <c r="P35" s="24">
        <v>147287930</v>
      </c>
      <c r="Q35" s="24">
        <v>71346506</v>
      </c>
      <c r="R35" s="24">
        <v>284206771</v>
      </c>
      <c r="S35" s="24">
        <v>58713842</v>
      </c>
      <c r="T35" s="24">
        <v>54472497</v>
      </c>
      <c r="U35" s="24">
        <v>29007729</v>
      </c>
      <c r="V35" s="24">
        <v>142194068</v>
      </c>
      <c r="W35" s="24">
        <v>767566607</v>
      </c>
      <c r="X35" s="24">
        <v>1127430295</v>
      </c>
      <c r="Y35" s="24">
        <v>-359863688</v>
      </c>
      <c r="Z35" s="6">
        <v>-31.92</v>
      </c>
      <c r="AA35" s="22">
        <v>1127430295</v>
      </c>
    </row>
    <row r="36" spans="1:27" ht="12.75">
      <c r="A36" s="5" t="s">
        <v>39</v>
      </c>
      <c r="B36" s="3"/>
      <c r="C36" s="22">
        <v>22553821</v>
      </c>
      <c r="D36" s="22"/>
      <c r="E36" s="23">
        <v>52981711</v>
      </c>
      <c r="F36" s="24">
        <v>34989488</v>
      </c>
      <c r="G36" s="24">
        <v>2027832</v>
      </c>
      <c r="H36" s="24">
        <v>2633698</v>
      </c>
      <c r="I36" s="24">
        <v>3210759</v>
      </c>
      <c r="J36" s="24">
        <v>7872289</v>
      </c>
      <c r="K36" s="24">
        <v>3243724</v>
      </c>
      <c r="L36" s="24">
        <v>1355124</v>
      </c>
      <c r="M36" s="24">
        <v>2525034</v>
      </c>
      <c r="N36" s="24">
        <v>7123882</v>
      </c>
      <c r="O36" s="24">
        <v>2757599</v>
      </c>
      <c r="P36" s="24">
        <v>2808650</v>
      </c>
      <c r="Q36" s="24">
        <v>2091364</v>
      </c>
      <c r="R36" s="24">
        <v>7657613</v>
      </c>
      <c r="S36" s="24">
        <v>2592812</v>
      </c>
      <c r="T36" s="24">
        <v>2840711</v>
      </c>
      <c r="U36" s="24">
        <v>2256269</v>
      </c>
      <c r="V36" s="24">
        <v>7689792</v>
      </c>
      <c r="W36" s="24">
        <v>30343576</v>
      </c>
      <c r="X36" s="24">
        <v>34989488</v>
      </c>
      <c r="Y36" s="24">
        <v>-4645912</v>
      </c>
      <c r="Z36" s="6">
        <v>-13.28</v>
      </c>
      <c r="AA36" s="22">
        <v>34989488</v>
      </c>
    </row>
    <row r="37" spans="1:27" ht="12.75">
      <c r="A37" s="5" t="s">
        <v>40</v>
      </c>
      <c r="B37" s="3"/>
      <c r="C37" s="25">
        <v>24268931</v>
      </c>
      <c r="D37" s="25"/>
      <c r="E37" s="26">
        <v>70138665</v>
      </c>
      <c r="F37" s="27">
        <v>62836158</v>
      </c>
      <c r="G37" s="27">
        <v>3126013</v>
      </c>
      <c r="H37" s="27">
        <v>5762304</v>
      </c>
      <c r="I37" s="27">
        <v>1839171</v>
      </c>
      <c r="J37" s="27">
        <v>10727488</v>
      </c>
      <c r="K37" s="27">
        <v>4353922</v>
      </c>
      <c r="L37" s="27">
        <v>4239080</v>
      </c>
      <c r="M37" s="27">
        <v>3864433</v>
      </c>
      <c r="N37" s="27">
        <v>12457435</v>
      </c>
      <c r="O37" s="27">
        <v>4555374</v>
      </c>
      <c r="P37" s="27">
        <v>10904093</v>
      </c>
      <c r="Q37" s="27">
        <v>3986159</v>
      </c>
      <c r="R37" s="27">
        <v>19445626</v>
      </c>
      <c r="S37" s="27">
        <v>5399724</v>
      </c>
      <c r="T37" s="27">
        <v>4249937</v>
      </c>
      <c r="U37" s="27">
        <v>601182</v>
      </c>
      <c r="V37" s="27">
        <v>10250843</v>
      </c>
      <c r="W37" s="27">
        <v>52881392</v>
      </c>
      <c r="X37" s="27">
        <v>62836158</v>
      </c>
      <c r="Y37" s="27">
        <v>-9954766</v>
      </c>
      <c r="Z37" s="7">
        <v>-15.84</v>
      </c>
      <c r="AA37" s="25">
        <v>62836158</v>
      </c>
    </row>
    <row r="38" spans="1:27" ht="12.75">
      <c r="A38" s="2" t="s">
        <v>41</v>
      </c>
      <c r="B38" s="8"/>
      <c r="C38" s="19">
        <f aca="true" t="shared" si="7" ref="C38:Y38">SUM(C39:C41)</f>
        <v>1577282457</v>
      </c>
      <c r="D38" s="19">
        <f>SUM(D39:D41)</f>
        <v>0</v>
      </c>
      <c r="E38" s="20">
        <f t="shared" si="7"/>
        <v>1594284016</v>
      </c>
      <c r="F38" s="21">
        <f t="shared" si="7"/>
        <v>1518018246</v>
      </c>
      <c r="G38" s="21">
        <f t="shared" si="7"/>
        <v>47561850</v>
      </c>
      <c r="H38" s="21">
        <f t="shared" si="7"/>
        <v>105845476</v>
      </c>
      <c r="I38" s="21">
        <f t="shared" si="7"/>
        <v>71967587</v>
      </c>
      <c r="J38" s="21">
        <f t="shared" si="7"/>
        <v>225374913</v>
      </c>
      <c r="K38" s="21">
        <f t="shared" si="7"/>
        <v>74370241</v>
      </c>
      <c r="L38" s="21">
        <f t="shared" si="7"/>
        <v>56162626</v>
      </c>
      <c r="M38" s="21">
        <f t="shared" si="7"/>
        <v>99832337</v>
      </c>
      <c r="N38" s="21">
        <f t="shared" si="7"/>
        <v>230365204</v>
      </c>
      <c r="O38" s="21">
        <f t="shared" si="7"/>
        <v>67411143</v>
      </c>
      <c r="P38" s="21">
        <f t="shared" si="7"/>
        <v>104929864</v>
      </c>
      <c r="Q38" s="21">
        <f t="shared" si="7"/>
        <v>93875240</v>
      </c>
      <c r="R38" s="21">
        <f t="shared" si="7"/>
        <v>266216247</v>
      </c>
      <c r="S38" s="21">
        <f t="shared" si="7"/>
        <v>50470928</v>
      </c>
      <c r="T38" s="21">
        <f t="shared" si="7"/>
        <v>61061964</v>
      </c>
      <c r="U38" s="21">
        <f t="shared" si="7"/>
        <v>52661138</v>
      </c>
      <c r="V38" s="21">
        <f t="shared" si="7"/>
        <v>164194030</v>
      </c>
      <c r="W38" s="21">
        <f t="shared" si="7"/>
        <v>886150394</v>
      </c>
      <c r="X38" s="21">
        <f t="shared" si="7"/>
        <v>1518018247</v>
      </c>
      <c r="Y38" s="21">
        <f t="shared" si="7"/>
        <v>-631867853</v>
      </c>
      <c r="Z38" s="4">
        <f>+IF(X38&lt;&gt;0,+(Y38/X38)*100,0)</f>
        <v>-41.62452290996737</v>
      </c>
      <c r="AA38" s="19">
        <f>SUM(AA39:AA41)</f>
        <v>1518018246</v>
      </c>
    </row>
    <row r="39" spans="1:27" ht="12.75">
      <c r="A39" s="5" t="s">
        <v>42</v>
      </c>
      <c r="B39" s="3"/>
      <c r="C39" s="22">
        <v>308178922</v>
      </c>
      <c r="D39" s="22"/>
      <c r="E39" s="23">
        <v>550110433</v>
      </c>
      <c r="F39" s="24">
        <v>495054739</v>
      </c>
      <c r="G39" s="24">
        <v>19622925</v>
      </c>
      <c r="H39" s="24">
        <v>28279380</v>
      </c>
      <c r="I39" s="24">
        <v>28373237</v>
      </c>
      <c r="J39" s="24">
        <v>76275542</v>
      </c>
      <c r="K39" s="24">
        <v>29405911</v>
      </c>
      <c r="L39" s="24">
        <v>19798091</v>
      </c>
      <c r="M39" s="24">
        <v>19007982</v>
      </c>
      <c r="N39" s="24">
        <v>68211984</v>
      </c>
      <c r="O39" s="24">
        <v>25797565</v>
      </c>
      <c r="P39" s="24">
        <v>44081157</v>
      </c>
      <c r="Q39" s="24">
        <v>30770819</v>
      </c>
      <c r="R39" s="24">
        <v>100649541</v>
      </c>
      <c r="S39" s="24">
        <v>25442753</v>
      </c>
      <c r="T39" s="24">
        <v>26590927</v>
      </c>
      <c r="U39" s="24">
        <v>15725361</v>
      </c>
      <c r="V39" s="24">
        <v>67759041</v>
      </c>
      <c r="W39" s="24">
        <v>312896108</v>
      </c>
      <c r="X39" s="24">
        <v>495054740</v>
      </c>
      <c r="Y39" s="24">
        <v>-182158632</v>
      </c>
      <c r="Z39" s="6">
        <v>-36.8</v>
      </c>
      <c r="AA39" s="22">
        <v>495054739</v>
      </c>
    </row>
    <row r="40" spans="1:27" ht="12.75">
      <c r="A40" s="5" t="s">
        <v>43</v>
      </c>
      <c r="B40" s="3"/>
      <c r="C40" s="22">
        <v>1208645412</v>
      </c>
      <c r="D40" s="22"/>
      <c r="E40" s="23">
        <v>967544149</v>
      </c>
      <c r="F40" s="24">
        <v>948670940</v>
      </c>
      <c r="G40" s="24">
        <v>24056371</v>
      </c>
      <c r="H40" s="24">
        <v>72967530</v>
      </c>
      <c r="I40" s="24">
        <v>39469790</v>
      </c>
      <c r="J40" s="24">
        <v>136493691</v>
      </c>
      <c r="K40" s="24">
        <v>40041032</v>
      </c>
      <c r="L40" s="24">
        <v>32962729</v>
      </c>
      <c r="M40" s="24">
        <v>77673625</v>
      </c>
      <c r="N40" s="24">
        <v>150677386</v>
      </c>
      <c r="O40" s="24">
        <v>37465387</v>
      </c>
      <c r="P40" s="24">
        <v>56428102</v>
      </c>
      <c r="Q40" s="24">
        <v>58864876</v>
      </c>
      <c r="R40" s="24">
        <v>152758365</v>
      </c>
      <c r="S40" s="24">
        <v>21949408</v>
      </c>
      <c r="T40" s="24">
        <v>30988855</v>
      </c>
      <c r="U40" s="24">
        <v>33976951</v>
      </c>
      <c r="V40" s="24">
        <v>86915214</v>
      </c>
      <c r="W40" s="24">
        <v>526844656</v>
      </c>
      <c r="X40" s="24">
        <v>948670940</v>
      </c>
      <c r="Y40" s="24">
        <v>-421826284</v>
      </c>
      <c r="Z40" s="6">
        <v>-44.46</v>
      </c>
      <c r="AA40" s="22">
        <v>948670940</v>
      </c>
    </row>
    <row r="41" spans="1:27" ht="12.75">
      <c r="A41" s="5" t="s">
        <v>44</v>
      </c>
      <c r="B41" s="3"/>
      <c r="C41" s="22">
        <v>60458123</v>
      </c>
      <c r="D41" s="22"/>
      <c r="E41" s="23">
        <v>76629434</v>
      </c>
      <c r="F41" s="24">
        <v>74292567</v>
      </c>
      <c r="G41" s="24">
        <v>3882554</v>
      </c>
      <c r="H41" s="24">
        <v>4598566</v>
      </c>
      <c r="I41" s="24">
        <v>4124560</v>
      </c>
      <c r="J41" s="24">
        <v>12605680</v>
      </c>
      <c r="K41" s="24">
        <v>4923298</v>
      </c>
      <c r="L41" s="24">
        <v>3401806</v>
      </c>
      <c r="M41" s="24">
        <v>3150730</v>
      </c>
      <c r="N41" s="24">
        <v>11475834</v>
      </c>
      <c r="O41" s="24">
        <v>4148191</v>
      </c>
      <c r="P41" s="24">
        <v>4420605</v>
      </c>
      <c r="Q41" s="24">
        <v>4239545</v>
      </c>
      <c r="R41" s="24">
        <v>12808341</v>
      </c>
      <c r="S41" s="24">
        <v>3078767</v>
      </c>
      <c r="T41" s="24">
        <v>3482182</v>
      </c>
      <c r="U41" s="24">
        <v>2958826</v>
      </c>
      <c r="V41" s="24">
        <v>9519775</v>
      </c>
      <c r="W41" s="24">
        <v>46409630</v>
      </c>
      <c r="X41" s="24">
        <v>74292567</v>
      </c>
      <c r="Y41" s="24">
        <v>-27882937</v>
      </c>
      <c r="Z41" s="6">
        <v>-37.53</v>
      </c>
      <c r="AA41" s="22">
        <v>74292567</v>
      </c>
    </row>
    <row r="42" spans="1:27" ht="12.75">
      <c r="A42" s="2" t="s">
        <v>45</v>
      </c>
      <c r="B42" s="8"/>
      <c r="C42" s="19">
        <f aca="true" t="shared" si="8" ref="C42:Y42">SUM(C43:C46)</f>
        <v>7405974210</v>
      </c>
      <c r="D42" s="19">
        <f>SUM(D43:D46)</f>
        <v>0</v>
      </c>
      <c r="E42" s="20">
        <f t="shared" si="8"/>
        <v>9497191833</v>
      </c>
      <c r="F42" s="21">
        <f t="shared" si="8"/>
        <v>9303248920</v>
      </c>
      <c r="G42" s="21">
        <f t="shared" si="8"/>
        <v>266932831</v>
      </c>
      <c r="H42" s="21">
        <f t="shared" si="8"/>
        <v>562579500</v>
      </c>
      <c r="I42" s="21">
        <f t="shared" si="8"/>
        <v>562774569</v>
      </c>
      <c r="J42" s="21">
        <f t="shared" si="8"/>
        <v>1392286900</v>
      </c>
      <c r="K42" s="21">
        <f t="shared" si="8"/>
        <v>531281646</v>
      </c>
      <c r="L42" s="21">
        <f t="shared" si="8"/>
        <v>454695221</v>
      </c>
      <c r="M42" s="21">
        <f t="shared" si="8"/>
        <v>1158027620</v>
      </c>
      <c r="N42" s="21">
        <f t="shared" si="8"/>
        <v>2144004487</v>
      </c>
      <c r="O42" s="21">
        <f t="shared" si="8"/>
        <v>610338080</v>
      </c>
      <c r="P42" s="21">
        <f t="shared" si="8"/>
        <v>811902984</v>
      </c>
      <c r="Q42" s="21">
        <f t="shared" si="8"/>
        <v>708379842</v>
      </c>
      <c r="R42" s="21">
        <f t="shared" si="8"/>
        <v>2130620906</v>
      </c>
      <c r="S42" s="21">
        <f t="shared" si="8"/>
        <v>550384490</v>
      </c>
      <c r="T42" s="21">
        <f t="shared" si="8"/>
        <v>338759510</v>
      </c>
      <c r="U42" s="21">
        <f t="shared" si="8"/>
        <v>724749961</v>
      </c>
      <c r="V42" s="21">
        <f t="shared" si="8"/>
        <v>1613893961</v>
      </c>
      <c r="W42" s="21">
        <f t="shared" si="8"/>
        <v>7280806254</v>
      </c>
      <c r="X42" s="21">
        <f t="shared" si="8"/>
        <v>9303248920</v>
      </c>
      <c r="Y42" s="21">
        <f t="shared" si="8"/>
        <v>-2022442666</v>
      </c>
      <c r="Z42" s="4">
        <f>+IF(X42&lt;&gt;0,+(Y42/X42)*100,0)</f>
        <v>-21.73910086026162</v>
      </c>
      <c r="AA42" s="19">
        <f>SUM(AA43:AA46)</f>
        <v>9303248920</v>
      </c>
    </row>
    <row r="43" spans="1:27" ht="12.75">
      <c r="A43" s="5" t="s">
        <v>46</v>
      </c>
      <c r="B43" s="3"/>
      <c r="C43" s="22">
        <v>4408107485</v>
      </c>
      <c r="D43" s="22"/>
      <c r="E43" s="23">
        <v>5077055224</v>
      </c>
      <c r="F43" s="24">
        <v>4840642798</v>
      </c>
      <c r="G43" s="24">
        <v>130984653</v>
      </c>
      <c r="H43" s="24">
        <v>356052605</v>
      </c>
      <c r="I43" s="24">
        <v>334014739</v>
      </c>
      <c r="J43" s="24">
        <v>821051997</v>
      </c>
      <c r="K43" s="24">
        <v>268978822</v>
      </c>
      <c r="L43" s="24">
        <v>340894850</v>
      </c>
      <c r="M43" s="24">
        <v>625095130</v>
      </c>
      <c r="N43" s="24">
        <v>1234968802</v>
      </c>
      <c r="O43" s="24">
        <v>314397567</v>
      </c>
      <c r="P43" s="24">
        <v>345823924</v>
      </c>
      <c r="Q43" s="24">
        <v>409804662</v>
      </c>
      <c r="R43" s="24">
        <v>1070026153</v>
      </c>
      <c r="S43" s="24">
        <v>242727633</v>
      </c>
      <c r="T43" s="24">
        <v>156257510</v>
      </c>
      <c r="U43" s="24">
        <v>414458992</v>
      </c>
      <c r="V43" s="24">
        <v>813444135</v>
      </c>
      <c r="W43" s="24">
        <v>3939491087</v>
      </c>
      <c r="X43" s="24">
        <v>4840642798</v>
      </c>
      <c r="Y43" s="24">
        <v>-901151711</v>
      </c>
      <c r="Z43" s="6">
        <v>-18.62</v>
      </c>
      <c r="AA43" s="22">
        <v>4840642798</v>
      </c>
    </row>
    <row r="44" spans="1:27" ht="12.75">
      <c r="A44" s="5" t="s">
        <v>47</v>
      </c>
      <c r="B44" s="3"/>
      <c r="C44" s="22">
        <v>2067204939</v>
      </c>
      <c r="D44" s="22"/>
      <c r="E44" s="23">
        <v>2944586047</v>
      </c>
      <c r="F44" s="24">
        <v>2940961484</v>
      </c>
      <c r="G44" s="24">
        <v>80322761</v>
      </c>
      <c r="H44" s="24">
        <v>122001779</v>
      </c>
      <c r="I44" s="24">
        <v>139711960</v>
      </c>
      <c r="J44" s="24">
        <v>342036500</v>
      </c>
      <c r="K44" s="24">
        <v>173530175</v>
      </c>
      <c r="L44" s="24">
        <v>60632655</v>
      </c>
      <c r="M44" s="24">
        <v>342073297</v>
      </c>
      <c r="N44" s="24">
        <v>576236127</v>
      </c>
      <c r="O44" s="24">
        <v>203229337</v>
      </c>
      <c r="P44" s="24">
        <v>311520911</v>
      </c>
      <c r="Q44" s="24">
        <v>207903839</v>
      </c>
      <c r="R44" s="24">
        <v>722654087</v>
      </c>
      <c r="S44" s="24">
        <v>221445519</v>
      </c>
      <c r="T44" s="24">
        <v>125883919</v>
      </c>
      <c r="U44" s="24">
        <v>144433168</v>
      </c>
      <c r="V44" s="24">
        <v>491762606</v>
      </c>
      <c r="W44" s="24">
        <v>2132689320</v>
      </c>
      <c r="X44" s="24">
        <v>2940961484</v>
      </c>
      <c r="Y44" s="24">
        <v>-808272164</v>
      </c>
      <c r="Z44" s="6">
        <v>-27.48</v>
      </c>
      <c r="AA44" s="22">
        <v>2940961484</v>
      </c>
    </row>
    <row r="45" spans="1:27" ht="12.75">
      <c r="A45" s="5" t="s">
        <v>48</v>
      </c>
      <c r="B45" s="3"/>
      <c r="C45" s="25">
        <v>458856437</v>
      </c>
      <c r="D45" s="25"/>
      <c r="E45" s="26">
        <v>723854781</v>
      </c>
      <c r="F45" s="27">
        <v>763921861</v>
      </c>
      <c r="G45" s="27">
        <v>19841473</v>
      </c>
      <c r="H45" s="27">
        <v>28440670</v>
      </c>
      <c r="I45" s="27">
        <v>37259472</v>
      </c>
      <c r="J45" s="27">
        <v>85541615</v>
      </c>
      <c r="K45" s="27">
        <v>28015412</v>
      </c>
      <c r="L45" s="27">
        <v>19299310</v>
      </c>
      <c r="M45" s="27">
        <v>89270132</v>
      </c>
      <c r="N45" s="27">
        <v>136584854</v>
      </c>
      <c r="O45" s="27">
        <v>36219460</v>
      </c>
      <c r="P45" s="27">
        <v>77545110</v>
      </c>
      <c r="Q45" s="27">
        <v>33448342</v>
      </c>
      <c r="R45" s="27">
        <v>147212912</v>
      </c>
      <c r="S45" s="27">
        <v>27530910</v>
      </c>
      <c r="T45" s="27">
        <v>20175634</v>
      </c>
      <c r="U45" s="27">
        <v>46356738</v>
      </c>
      <c r="V45" s="27">
        <v>94063282</v>
      </c>
      <c r="W45" s="27">
        <v>463402663</v>
      </c>
      <c r="X45" s="27">
        <v>763921861</v>
      </c>
      <c r="Y45" s="27">
        <v>-300519198</v>
      </c>
      <c r="Z45" s="7">
        <v>-39.34</v>
      </c>
      <c r="AA45" s="25">
        <v>763921861</v>
      </c>
    </row>
    <row r="46" spans="1:27" ht="12.75">
      <c r="A46" s="5" t="s">
        <v>49</v>
      </c>
      <c r="B46" s="3"/>
      <c r="C46" s="22">
        <v>471805349</v>
      </c>
      <c r="D46" s="22"/>
      <c r="E46" s="23">
        <v>751695781</v>
      </c>
      <c r="F46" s="24">
        <v>757722777</v>
      </c>
      <c r="G46" s="24">
        <v>35783944</v>
      </c>
      <c r="H46" s="24">
        <v>56084446</v>
      </c>
      <c r="I46" s="24">
        <v>51788398</v>
      </c>
      <c r="J46" s="24">
        <v>143656788</v>
      </c>
      <c r="K46" s="24">
        <v>60757237</v>
      </c>
      <c r="L46" s="24">
        <v>33868406</v>
      </c>
      <c r="M46" s="24">
        <v>101589061</v>
      </c>
      <c r="N46" s="24">
        <v>196214704</v>
      </c>
      <c r="O46" s="24">
        <v>56491716</v>
      </c>
      <c r="P46" s="24">
        <v>77013039</v>
      </c>
      <c r="Q46" s="24">
        <v>57222999</v>
      </c>
      <c r="R46" s="24">
        <v>190727754</v>
      </c>
      <c r="S46" s="24">
        <v>58680428</v>
      </c>
      <c r="T46" s="24">
        <v>36442447</v>
      </c>
      <c r="U46" s="24">
        <v>119501063</v>
      </c>
      <c r="V46" s="24">
        <v>214623938</v>
      </c>
      <c r="W46" s="24">
        <v>745223184</v>
      </c>
      <c r="X46" s="24">
        <v>757722777</v>
      </c>
      <c r="Y46" s="24">
        <v>-12499593</v>
      </c>
      <c r="Z46" s="6">
        <v>-1.65</v>
      </c>
      <c r="AA46" s="22">
        <v>757722777</v>
      </c>
    </row>
    <row r="47" spans="1:27" ht="12.75">
      <c r="A47" s="2" t="s">
        <v>50</v>
      </c>
      <c r="B47" s="8" t="s">
        <v>51</v>
      </c>
      <c r="C47" s="19">
        <v>42776940</v>
      </c>
      <c r="D47" s="19"/>
      <c r="E47" s="20">
        <v>51817436</v>
      </c>
      <c r="F47" s="21">
        <v>47148781</v>
      </c>
      <c r="G47" s="21">
        <v>2788614</v>
      </c>
      <c r="H47" s="21">
        <v>3492352</v>
      </c>
      <c r="I47" s="21">
        <v>3135627</v>
      </c>
      <c r="J47" s="21">
        <v>9416593</v>
      </c>
      <c r="K47" s="21">
        <v>2886687</v>
      </c>
      <c r="L47" s="21">
        <v>3442599</v>
      </c>
      <c r="M47" s="21">
        <v>5676844</v>
      </c>
      <c r="N47" s="21">
        <v>12006130</v>
      </c>
      <c r="O47" s="21">
        <v>3113466</v>
      </c>
      <c r="P47" s="21">
        <v>3114041</v>
      </c>
      <c r="Q47" s="21">
        <v>3419050</v>
      </c>
      <c r="R47" s="21">
        <v>9646557</v>
      </c>
      <c r="S47" s="21">
        <v>2943896</v>
      </c>
      <c r="T47" s="21">
        <v>2626814</v>
      </c>
      <c r="U47" s="21">
        <v>216169</v>
      </c>
      <c r="V47" s="21">
        <v>5786879</v>
      </c>
      <c r="W47" s="21">
        <v>36856159</v>
      </c>
      <c r="X47" s="21">
        <v>47148781</v>
      </c>
      <c r="Y47" s="21">
        <v>-10292622</v>
      </c>
      <c r="Z47" s="4">
        <v>-21.83</v>
      </c>
      <c r="AA47" s="19">
        <v>47148781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16054276603</v>
      </c>
      <c r="D48" s="40">
        <f>+D28+D32+D38+D42+D47</f>
        <v>0</v>
      </c>
      <c r="E48" s="41">
        <f t="shared" si="9"/>
        <v>19896326836</v>
      </c>
      <c r="F48" s="42">
        <f t="shared" si="9"/>
        <v>19684262651</v>
      </c>
      <c r="G48" s="42">
        <f t="shared" si="9"/>
        <v>603881029</v>
      </c>
      <c r="H48" s="42">
        <f t="shared" si="9"/>
        <v>1077305304</v>
      </c>
      <c r="I48" s="42">
        <f t="shared" si="9"/>
        <v>1040140954</v>
      </c>
      <c r="J48" s="42">
        <f t="shared" si="9"/>
        <v>2721327287</v>
      </c>
      <c r="K48" s="42">
        <f t="shared" si="9"/>
        <v>1064825446</v>
      </c>
      <c r="L48" s="42">
        <f t="shared" si="9"/>
        <v>810946808</v>
      </c>
      <c r="M48" s="42">
        <f t="shared" si="9"/>
        <v>1679939062</v>
      </c>
      <c r="N48" s="42">
        <f t="shared" si="9"/>
        <v>3555711316</v>
      </c>
      <c r="O48" s="42">
        <f t="shared" si="9"/>
        <v>1198906973</v>
      </c>
      <c r="P48" s="42">
        <f t="shared" si="9"/>
        <v>1368862313</v>
      </c>
      <c r="Q48" s="42">
        <f t="shared" si="9"/>
        <v>1234515612</v>
      </c>
      <c r="R48" s="42">
        <f t="shared" si="9"/>
        <v>3802284898</v>
      </c>
      <c r="S48" s="42">
        <f t="shared" si="9"/>
        <v>1004066099</v>
      </c>
      <c r="T48" s="42">
        <f t="shared" si="9"/>
        <v>763294124</v>
      </c>
      <c r="U48" s="42">
        <f t="shared" si="9"/>
        <v>1006929528</v>
      </c>
      <c r="V48" s="42">
        <f t="shared" si="9"/>
        <v>2774289751</v>
      </c>
      <c r="W48" s="42">
        <f t="shared" si="9"/>
        <v>12853613252</v>
      </c>
      <c r="X48" s="42">
        <f t="shared" si="9"/>
        <v>19684262674</v>
      </c>
      <c r="Y48" s="42">
        <f t="shared" si="9"/>
        <v>-6830649422</v>
      </c>
      <c r="Z48" s="43">
        <f>+IF(X48&lt;&gt;0,+(Y48/X48)*100,0)</f>
        <v>-34.7010682346882</v>
      </c>
      <c r="AA48" s="40">
        <f>+AA28+AA32+AA38+AA42+AA47</f>
        <v>19684262651</v>
      </c>
    </row>
    <row r="49" spans="1:27" ht="12.75">
      <c r="A49" s="14" t="s">
        <v>79</v>
      </c>
      <c r="B49" s="15"/>
      <c r="C49" s="44">
        <f aca="true" t="shared" si="10" ref="C49:Y49">+C25-C48</f>
        <v>-2685114387</v>
      </c>
      <c r="D49" s="44">
        <f>+D25-D48</f>
        <v>0</v>
      </c>
      <c r="E49" s="45">
        <f t="shared" si="10"/>
        <v>1081914481</v>
      </c>
      <c r="F49" s="46">
        <f t="shared" si="10"/>
        <v>1596294812</v>
      </c>
      <c r="G49" s="46">
        <f t="shared" si="10"/>
        <v>1092419937</v>
      </c>
      <c r="H49" s="46">
        <f t="shared" si="10"/>
        <v>625904275</v>
      </c>
      <c r="I49" s="46">
        <f t="shared" si="10"/>
        <v>382881408</v>
      </c>
      <c r="J49" s="46">
        <f t="shared" si="10"/>
        <v>2101205620</v>
      </c>
      <c r="K49" s="46">
        <f t="shared" si="10"/>
        <v>624794063</v>
      </c>
      <c r="L49" s="46">
        <f t="shared" si="10"/>
        <v>1358834736</v>
      </c>
      <c r="M49" s="46">
        <f t="shared" si="10"/>
        <v>320860840</v>
      </c>
      <c r="N49" s="46">
        <f t="shared" si="10"/>
        <v>2304489639</v>
      </c>
      <c r="O49" s="46">
        <f t="shared" si="10"/>
        <v>-25240579</v>
      </c>
      <c r="P49" s="46">
        <f t="shared" si="10"/>
        <v>1161986205</v>
      </c>
      <c r="Q49" s="46">
        <f t="shared" si="10"/>
        <v>295061289</v>
      </c>
      <c r="R49" s="46">
        <f t="shared" si="10"/>
        <v>1431806915</v>
      </c>
      <c r="S49" s="46">
        <f t="shared" si="10"/>
        <v>-16464646</v>
      </c>
      <c r="T49" s="46">
        <f t="shared" si="10"/>
        <v>289658534</v>
      </c>
      <c r="U49" s="46">
        <f t="shared" si="10"/>
        <v>-392722778</v>
      </c>
      <c r="V49" s="46">
        <f t="shared" si="10"/>
        <v>-119528890</v>
      </c>
      <c r="W49" s="46">
        <f t="shared" si="10"/>
        <v>5717973284</v>
      </c>
      <c r="X49" s="46">
        <f>IF(F25=F48,0,X25-X48)</f>
        <v>1596294790</v>
      </c>
      <c r="Y49" s="46">
        <f t="shared" si="10"/>
        <v>4121678494</v>
      </c>
      <c r="Z49" s="47">
        <f>+IF(X49&lt;&gt;0,+(Y49/X49)*100,0)</f>
        <v>258.2028407171585</v>
      </c>
      <c r="AA49" s="44">
        <f>+AA25-AA48</f>
        <v>1596294812</v>
      </c>
    </row>
    <row r="50" spans="1:27" ht="12.75">
      <c r="A50" s="16" t="s">
        <v>80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85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672048524</v>
      </c>
      <c r="D5" s="19">
        <f>SUM(D6:D8)</f>
        <v>0</v>
      </c>
      <c r="E5" s="20">
        <f t="shared" si="0"/>
        <v>654587244</v>
      </c>
      <c r="F5" s="21">
        <f t="shared" si="0"/>
        <v>654587244</v>
      </c>
      <c r="G5" s="21">
        <f t="shared" si="0"/>
        <v>33918542</v>
      </c>
      <c r="H5" s="21">
        <f t="shared" si="0"/>
        <v>36343157</v>
      </c>
      <c r="I5" s="21">
        <f t="shared" si="0"/>
        <v>36167759</v>
      </c>
      <c r="J5" s="21">
        <f t="shared" si="0"/>
        <v>106429458</v>
      </c>
      <c r="K5" s="21">
        <f t="shared" si="0"/>
        <v>30144438</v>
      </c>
      <c r="L5" s="21">
        <f t="shared" si="0"/>
        <v>34197200</v>
      </c>
      <c r="M5" s="21">
        <f t="shared" si="0"/>
        <v>36087280</v>
      </c>
      <c r="N5" s="21">
        <f t="shared" si="0"/>
        <v>100428918</v>
      </c>
      <c r="O5" s="21">
        <f t="shared" si="0"/>
        <v>37165120</v>
      </c>
      <c r="P5" s="21">
        <f t="shared" si="0"/>
        <v>35479020</v>
      </c>
      <c r="Q5" s="21">
        <f t="shared" si="0"/>
        <v>38369219</v>
      </c>
      <c r="R5" s="21">
        <f t="shared" si="0"/>
        <v>111013359</v>
      </c>
      <c r="S5" s="21">
        <f t="shared" si="0"/>
        <v>27434272</v>
      </c>
      <c r="T5" s="21">
        <f t="shared" si="0"/>
        <v>27575493</v>
      </c>
      <c r="U5" s="21">
        <f t="shared" si="0"/>
        <v>0</v>
      </c>
      <c r="V5" s="21">
        <f t="shared" si="0"/>
        <v>55009765</v>
      </c>
      <c r="W5" s="21">
        <f t="shared" si="0"/>
        <v>372881500</v>
      </c>
      <c r="X5" s="21">
        <f t="shared" si="0"/>
        <v>654587244</v>
      </c>
      <c r="Y5" s="21">
        <f t="shared" si="0"/>
        <v>-281705744</v>
      </c>
      <c r="Z5" s="4">
        <f>+IF(X5&lt;&gt;0,+(Y5/X5)*100,0)</f>
        <v>-43.03562994576167</v>
      </c>
      <c r="AA5" s="19">
        <f>SUM(AA6:AA8)</f>
        <v>654587244</v>
      </c>
    </row>
    <row r="6" spans="1:27" ht="12.75">
      <c r="A6" s="5" t="s">
        <v>32</v>
      </c>
      <c r="B6" s="3"/>
      <c r="C6" s="22">
        <v>2609281</v>
      </c>
      <c r="D6" s="22"/>
      <c r="E6" s="23">
        <v>1524996</v>
      </c>
      <c r="F6" s="24">
        <v>1524996</v>
      </c>
      <c r="G6" s="24">
        <v>132734</v>
      </c>
      <c r="H6" s="24">
        <v>123513</v>
      </c>
      <c r="I6" s="24">
        <v>135500</v>
      </c>
      <c r="J6" s="24">
        <v>391747</v>
      </c>
      <c r="K6" s="24">
        <v>181983</v>
      </c>
      <c r="L6" s="24">
        <v>216256</v>
      </c>
      <c r="M6" s="24">
        <v>762</v>
      </c>
      <c r="N6" s="24">
        <v>399001</v>
      </c>
      <c r="O6" s="24">
        <v>332552</v>
      </c>
      <c r="P6" s="24">
        <v>382973</v>
      </c>
      <c r="Q6" s="24">
        <v>261209</v>
      </c>
      <c r="R6" s="24">
        <v>976734</v>
      </c>
      <c r="S6" s="24"/>
      <c r="T6" s="24">
        <v>372726</v>
      </c>
      <c r="U6" s="24"/>
      <c r="V6" s="24">
        <v>372726</v>
      </c>
      <c r="W6" s="24">
        <v>2140208</v>
      </c>
      <c r="X6" s="24">
        <v>1524996</v>
      </c>
      <c r="Y6" s="24">
        <v>615212</v>
      </c>
      <c r="Z6" s="6">
        <v>40.34</v>
      </c>
      <c r="AA6" s="22">
        <v>1524996</v>
      </c>
    </row>
    <row r="7" spans="1:27" ht="12.75">
      <c r="A7" s="5" t="s">
        <v>33</v>
      </c>
      <c r="B7" s="3"/>
      <c r="C7" s="25">
        <v>669439243</v>
      </c>
      <c r="D7" s="25"/>
      <c r="E7" s="26">
        <v>653062248</v>
      </c>
      <c r="F7" s="27">
        <v>653062248</v>
      </c>
      <c r="G7" s="27">
        <v>33785808</v>
      </c>
      <c r="H7" s="27">
        <v>36219644</v>
      </c>
      <c r="I7" s="27">
        <v>36032259</v>
      </c>
      <c r="J7" s="27">
        <v>106037711</v>
      </c>
      <c r="K7" s="27">
        <v>29962455</v>
      </c>
      <c r="L7" s="27">
        <v>33980944</v>
      </c>
      <c r="M7" s="27">
        <v>36086518</v>
      </c>
      <c r="N7" s="27">
        <v>100029917</v>
      </c>
      <c r="O7" s="27">
        <v>36832568</v>
      </c>
      <c r="P7" s="27">
        <v>35096047</v>
      </c>
      <c r="Q7" s="27">
        <v>38108010</v>
      </c>
      <c r="R7" s="27">
        <v>110036625</v>
      </c>
      <c r="S7" s="27">
        <v>27434272</v>
      </c>
      <c r="T7" s="27">
        <v>27202767</v>
      </c>
      <c r="U7" s="27"/>
      <c r="V7" s="27">
        <v>54637039</v>
      </c>
      <c r="W7" s="27">
        <v>370741292</v>
      </c>
      <c r="X7" s="27">
        <v>653062248</v>
      </c>
      <c r="Y7" s="27">
        <v>-282320956</v>
      </c>
      <c r="Z7" s="7">
        <v>-43.23</v>
      </c>
      <c r="AA7" s="25">
        <v>653062248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11728181</v>
      </c>
      <c r="D9" s="19">
        <f>SUM(D10:D14)</f>
        <v>0</v>
      </c>
      <c r="E9" s="20">
        <f t="shared" si="1"/>
        <v>10374012</v>
      </c>
      <c r="F9" s="21">
        <f t="shared" si="1"/>
        <v>10374012</v>
      </c>
      <c r="G9" s="21">
        <f t="shared" si="1"/>
        <v>802282</v>
      </c>
      <c r="H9" s="21">
        <f t="shared" si="1"/>
        <v>681010</v>
      </c>
      <c r="I9" s="21">
        <f t="shared" si="1"/>
        <v>660672</v>
      </c>
      <c r="J9" s="21">
        <f t="shared" si="1"/>
        <v>2143964</v>
      </c>
      <c r="K9" s="21">
        <f t="shared" si="1"/>
        <v>572088</v>
      </c>
      <c r="L9" s="21">
        <f t="shared" si="1"/>
        <v>648294</v>
      </c>
      <c r="M9" s="21">
        <f t="shared" si="1"/>
        <v>655643</v>
      </c>
      <c r="N9" s="21">
        <f t="shared" si="1"/>
        <v>1876025</v>
      </c>
      <c r="O9" s="21">
        <f t="shared" si="1"/>
        <v>664507</v>
      </c>
      <c r="P9" s="21">
        <f t="shared" si="1"/>
        <v>649676</v>
      </c>
      <c r="Q9" s="21">
        <f t="shared" si="1"/>
        <v>-219833</v>
      </c>
      <c r="R9" s="21">
        <f t="shared" si="1"/>
        <v>1094350</v>
      </c>
      <c r="S9" s="21">
        <f t="shared" si="1"/>
        <v>61058</v>
      </c>
      <c r="T9" s="21">
        <f t="shared" si="1"/>
        <v>10909</v>
      </c>
      <c r="U9" s="21">
        <f t="shared" si="1"/>
        <v>0</v>
      </c>
      <c r="V9" s="21">
        <f t="shared" si="1"/>
        <v>71967</v>
      </c>
      <c r="W9" s="21">
        <f t="shared" si="1"/>
        <v>5186306</v>
      </c>
      <c r="X9" s="21">
        <f t="shared" si="1"/>
        <v>10374012</v>
      </c>
      <c r="Y9" s="21">
        <f t="shared" si="1"/>
        <v>-5187706</v>
      </c>
      <c r="Z9" s="4">
        <f>+IF(X9&lt;&gt;0,+(Y9/X9)*100,0)</f>
        <v>-50.00674763052134</v>
      </c>
      <c r="AA9" s="19">
        <f>SUM(AA10:AA14)</f>
        <v>10374012</v>
      </c>
    </row>
    <row r="10" spans="1:27" ht="12.75">
      <c r="A10" s="5" t="s">
        <v>36</v>
      </c>
      <c r="B10" s="3"/>
      <c r="C10" s="22">
        <v>1958167</v>
      </c>
      <c r="D10" s="22"/>
      <c r="E10" s="23">
        <v>6772008</v>
      </c>
      <c r="F10" s="24">
        <v>6772008</v>
      </c>
      <c r="G10" s="24">
        <v>58384</v>
      </c>
      <c r="H10" s="24">
        <v>50839</v>
      </c>
      <c r="I10" s="24">
        <v>36012</v>
      </c>
      <c r="J10" s="24">
        <v>145235</v>
      </c>
      <c r="K10" s="24">
        <v>28316</v>
      </c>
      <c r="L10" s="24">
        <v>29346</v>
      </c>
      <c r="M10" s="24">
        <v>31478</v>
      </c>
      <c r="N10" s="24">
        <v>89140</v>
      </c>
      <c r="O10" s="24">
        <v>38780</v>
      </c>
      <c r="P10" s="24">
        <v>22855</v>
      </c>
      <c r="Q10" s="24">
        <v>27507</v>
      </c>
      <c r="R10" s="24">
        <v>89142</v>
      </c>
      <c r="S10" s="24"/>
      <c r="T10" s="24">
        <v>1802</v>
      </c>
      <c r="U10" s="24"/>
      <c r="V10" s="24">
        <v>1802</v>
      </c>
      <c r="W10" s="24">
        <v>325319</v>
      </c>
      <c r="X10" s="24">
        <v>6772008</v>
      </c>
      <c r="Y10" s="24">
        <v>-6446689</v>
      </c>
      <c r="Z10" s="6">
        <v>-95.2</v>
      </c>
      <c r="AA10" s="22">
        <v>6772008</v>
      </c>
    </row>
    <row r="11" spans="1:27" ht="12.75">
      <c r="A11" s="5" t="s">
        <v>37</v>
      </c>
      <c r="B11" s="3"/>
      <c r="C11" s="22">
        <v>177410</v>
      </c>
      <c r="D11" s="22"/>
      <c r="E11" s="23">
        <v>1077000</v>
      </c>
      <c r="F11" s="24">
        <v>1077000</v>
      </c>
      <c r="G11" s="24">
        <v>1287</v>
      </c>
      <c r="H11" s="24">
        <v>2270</v>
      </c>
      <c r="I11" s="24">
        <v>4313</v>
      </c>
      <c r="J11" s="24">
        <v>7870</v>
      </c>
      <c r="K11" s="24">
        <v>5479</v>
      </c>
      <c r="L11" s="24">
        <v>7752</v>
      </c>
      <c r="M11" s="24">
        <v>4987</v>
      </c>
      <c r="N11" s="24">
        <v>18218</v>
      </c>
      <c r="O11" s="24">
        <v>5515</v>
      </c>
      <c r="P11" s="24">
        <v>2950</v>
      </c>
      <c r="Q11" s="24"/>
      <c r="R11" s="24">
        <v>8465</v>
      </c>
      <c r="S11" s="24"/>
      <c r="T11" s="24"/>
      <c r="U11" s="24"/>
      <c r="V11" s="24"/>
      <c r="W11" s="24">
        <v>34553</v>
      </c>
      <c r="X11" s="24">
        <v>1077000</v>
      </c>
      <c r="Y11" s="24">
        <v>-1042447</v>
      </c>
      <c r="Z11" s="6">
        <v>-96.79</v>
      </c>
      <c r="AA11" s="22">
        <v>1077000</v>
      </c>
    </row>
    <row r="12" spans="1:27" ht="12.75">
      <c r="A12" s="5" t="s">
        <v>38</v>
      </c>
      <c r="B12" s="3"/>
      <c r="C12" s="22">
        <v>3302998</v>
      </c>
      <c r="D12" s="22"/>
      <c r="E12" s="23">
        <v>1474992</v>
      </c>
      <c r="F12" s="24">
        <v>1474992</v>
      </c>
      <c r="G12" s="24">
        <v>37741</v>
      </c>
      <c r="H12" s="24">
        <v>24052</v>
      </c>
      <c r="I12" s="24">
        <v>16498</v>
      </c>
      <c r="J12" s="24">
        <v>78291</v>
      </c>
      <c r="K12" s="24">
        <v>-65556</v>
      </c>
      <c r="L12" s="24">
        <v>7347</v>
      </c>
      <c r="M12" s="24">
        <v>15329</v>
      </c>
      <c r="N12" s="24">
        <v>-42880</v>
      </c>
      <c r="O12" s="24">
        <v>16363</v>
      </c>
      <c r="P12" s="24">
        <v>20022</v>
      </c>
      <c r="Q12" s="24">
        <v>-1604</v>
      </c>
      <c r="R12" s="24">
        <v>34781</v>
      </c>
      <c r="S12" s="24"/>
      <c r="T12" s="24">
        <v>7353</v>
      </c>
      <c r="U12" s="24"/>
      <c r="V12" s="24">
        <v>7353</v>
      </c>
      <c r="W12" s="24">
        <v>77545</v>
      </c>
      <c r="X12" s="24">
        <v>1474992</v>
      </c>
      <c r="Y12" s="24">
        <v>-1397447</v>
      </c>
      <c r="Z12" s="6">
        <v>-94.74</v>
      </c>
      <c r="AA12" s="22">
        <v>1474992</v>
      </c>
    </row>
    <row r="13" spans="1:27" ht="12.75">
      <c r="A13" s="5" t="s">
        <v>39</v>
      </c>
      <c r="B13" s="3"/>
      <c r="C13" s="22">
        <v>6289606</v>
      </c>
      <c r="D13" s="22"/>
      <c r="E13" s="23">
        <v>1050012</v>
      </c>
      <c r="F13" s="24">
        <v>1050012</v>
      </c>
      <c r="G13" s="24">
        <v>704870</v>
      </c>
      <c r="H13" s="24">
        <v>603849</v>
      </c>
      <c r="I13" s="24">
        <v>603849</v>
      </c>
      <c r="J13" s="24">
        <v>1912568</v>
      </c>
      <c r="K13" s="24">
        <v>603849</v>
      </c>
      <c r="L13" s="24">
        <v>603849</v>
      </c>
      <c r="M13" s="24">
        <v>603849</v>
      </c>
      <c r="N13" s="24">
        <v>1811547</v>
      </c>
      <c r="O13" s="24">
        <v>603849</v>
      </c>
      <c r="P13" s="24">
        <v>603849</v>
      </c>
      <c r="Q13" s="24">
        <v>-245736</v>
      </c>
      <c r="R13" s="24">
        <v>961962</v>
      </c>
      <c r="S13" s="24">
        <v>61058</v>
      </c>
      <c r="T13" s="24">
        <v>1754</v>
      </c>
      <c r="U13" s="24"/>
      <c r="V13" s="24">
        <v>62812</v>
      </c>
      <c r="W13" s="24">
        <v>4748889</v>
      </c>
      <c r="X13" s="24">
        <v>1050012</v>
      </c>
      <c r="Y13" s="24">
        <v>3698877</v>
      </c>
      <c r="Z13" s="6">
        <v>352.27</v>
      </c>
      <c r="AA13" s="22">
        <v>1050012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48469408</v>
      </c>
      <c r="D15" s="19">
        <f>SUM(D16:D18)</f>
        <v>0</v>
      </c>
      <c r="E15" s="20">
        <f t="shared" si="2"/>
        <v>106528416</v>
      </c>
      <c r="F15" s="21">
        <f t="shared" si="2"/>
        <v>106528416</v>
      </c>
      <c r="G15" s="21">
        <f t="shared" si="2"/>
        <v>591703</v>
      </c>
      <c r="H15" s="21">
        <f t="shared" si="2"/>
        <v>322840</v>
      </c>
      <c r="I15" s="21">
        <f t="shared" si="2"/>
        <v>225226</v>
      </c>
      <c r="J15" s="21">
        <f t="shared" si="2"/>
        <v>1139769</v>
      </c>
      <c r="K15" s="21">
        <f t="shared" si="2"/>
        <v>65809</v>
      </c>
      <c r="L15" s="21">
        <f t="shared" si="2"/>
        <v>934092</v>
      </c>
      <c r="M15" s="21">
        <f t="shared" si="2"/>
        <v>52137</v>
      </c>
      <c r="N15" s="21">
        <f t="shared" si="2"/>
        <v>1052038</v>
      </c>
      <c r="O15" s="21">
        <f t="shared" si="2"/>
        <v>37180</v>
      </c>
      <c r="P15" s="21">
        <f t="shared" si="2"/>
        <v>77338</v>
      </c>
      <c r="Q15" s="21">
        <f t="shared" si="2"/>
        <v>55301</v>
      </c>
      <c r="R15" s="21">
        <f t="shared" si="2"/>
        <v>169819</v>
      </c>
      <c r="S15" s="21">
        <f t="shared" si="2"/>
        <v>0</v>
      </c>
      <c r="T15" s="21">
        <f t="shared" si="2"/>
        <v>17843</v>
      </c>
      <c r="U15" s="21">
        <f t="shared" si="2"/>
        <v>0</v>
      </c>
      <c r="V15" s="21">
        <f t="shared" si="2"/>
        <v>17843</v>
      </c>
      <c r="W15" s="21">
        <f t="shared" si="2"/>
        <v>2379469</v>
      </c>
      <c r="X15" s="21">
        <f t="shared" si="2"/>
        <v>106528416</v>
      </c>
      <c r="Y15" s="21">
        <f t="shared" si="2"/>
        <v>-104148947</v>
      </c>
      <c r="Z15" s="4">
        <f>+IF(X15&lt;&gt;0,+(Y15/X15)*100,0)</f>
        <v>-97.76635278234119</v>
      </c>
      <c r="AA15" s="19">
        <f>SUM(AA16:AA18)</f>
        <v>106528416</v>
      </c>
    </row>
    <row r="16" spans="1:27" ht="12.75">
      <c r="A16" s="5" t="s">
        <v>42</v>
      </c>
      <c r="B16" s="3"/>
      <c r="C16" s="22">
        <v>44742898</v>
      </c>
      <c r="D16" s="22"/>
      <c r="E16" s="23">
        <v>97746528</v>
      </c>
      <c r="F16" s="24">
        <v>97746528</v>
      </c>
      <c r="G16" s="24">
        <v>65583</v>
      </c>
      <c r="H16" s="24">
        <v>55371</v>
      </c>
      <c r="I16" s="24">
        <v>43089</v>
      </c>
      <c r="J16" s="24">
        <v>164043</v>
      </c>
      <c r="K16" s="24">
        <v>65433</v>
      </c>
      <c r="L16" s="24">
        <v>934092</v>
      </c>
      <c r="M16" s="24">
        <v>47436</v>
      </c>
      <c r="N16" s="24">
        <v>1046961</v>
      </c>
      <c r="O16" s="24">
        <v>34926</v>
      </c>
      <c r="P16" s="24">
        <v>77338</v>
      </c>
      <c r="Q16" s="24">
        <v>53801</v>
      </c>
      <c r="R16" s="24">
        <v>166065</v>
      </c>
      <c r="S16" s="24"/>
      <c r="T16" s="24">
        <v>17843</v>
      </c>
      <c r="U16" s="24"/>
      <c r="V16" s="24">
        <v>17843</v>
      </c>
      <c r="W16" s="24">
        <v>1394912</v>
      </c>
      <c r="X16" s="24">
        <v>97746528</v>
      </c>
      <c r="Y16" s="24">
        <v>-96351616</v>
      </c>
      <c r="Z16" s="6">
        <v>-98.57</v>
      </c>
      <c r="AA16" s="22">
        <v>97746528</v>
      </c>
    </row>
    <row r="17" spans="1:27" ht="12.75">
      <c r="A17" s="5" t="s">
        <v>43</v>
      </c>
      <c r="B17" s="3"/>
      <c r="C17" s="22">
        <v>3726510</v>
      </c>
      <c r="D17" s="22"/>
      <c r="E17" s="23">
        <v>8781888</v>
      </c>
      <c r="F17" s="24">
        <v>8781888</v>
      </c>
      <c r="G17" s="24">
        <v>526120</v>
      </c>
      <c r="H17" s="24">
        <v>267469</v>
      </c>
      <c r="I17" s="24">
        <v>182137</v>
      </c>
      <c r="J17" s="24">
        <v>975726</v>
      </c>
      <c r="K17" s="24">
        <v>376</v>
      </c>
      <c r="L17" s="24"/>
      <c r="M17" s="24">
        <v>4701</v>
      </c>
      <c r="N17" s="24">
        <v>5077</v>
      </c>
      <c r="O17" s="24">
        <v>2254</v>
      </c>
      <c r="P17" s="24"/>
      <c r="Q17" s="24">
        <v>1500</v>
      </c>
      <c r="R17" s="24">
        <v>3754</v>
      </c>
      <c r="S17" s="24"/>
      <c r="T17" s="24"/>
      <c r="U17" s="24"/>
      <c r="V17" s="24"/>
      <c r="W17" s="24">
        <v>984557</v>
      </c>
      <c r="X17" s="24">
        <v>8781888</v>
      </c>
      <c r="Y17" s="24">
        <v>-7797331</v>
      </c>
      <c r="Z17" s="6">
        <v>-88.79</v>
      </c>
      <c r="AA17" s="22">
        <v>8781888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240918304</v>
      </c>
      <c r="D19" s="19">
        <f>SUM(D20:D23)</f>
        <v>0</v>
      </c>
      <c r="E19" s="20">
        <f t="shared" si="3"/>
        <v>269587116</v>
      </c>
      <c r="F19" s="21">
        <f t="shared" si="3"/>
        <v>269587116</v>
      </c>
      <c r="G19" s="21">
        <f t="shared" si="3"/>
        <v>19141903</v>
      </c>
      <c r="H19" s="21">
        <f t="shared" si="3"/>
        <v>15966962</v>
      </c>
      <c r="I19" s="21">
        <f t="shared" si="3"/>
        <v>19741664</v>
      </c>
      <c r="J19" s="21">
        <f t="shared" si="3"/>
        <v>54850529</v>
      </c>
      <c r="K19" s="21">
        <f t="shared" si="3"/>
        <v>19096312</v>
      </c>
      <c r="L19" s="21">
        <f t="shared" si="3"/>
        <v>21494120</v>
      </c>
      <c r="M19" s="21">
        <f t="shared" si="3"/>
        <v>20615192</v>
      </c>
      <c r="N19" s="21">
        <f t="shared" si="3"/>
        <v>61205624</v>
      </c>
      <c r="O19" s="21">
        <f t="shared" si="3"/>
        <v>18712274</v>
      </c>
      <c r="P19" s="21">
        <f t="shared" si="3"/>
        <v>20335041</v>
      </c>
      <c r="Q19" s="21">
        <f t="shared" si="3"/>
        <v>18433555</v>
      </c>
      <c r="R19" s="21">
        <f t="shared" si="3"/>
        <v>57480870</v>
      </c>
      <c r="S19" s="21">
        <f t="shared" si="3"/>
        <v>22018238</v>
      </c>
      <c r="T19" s="21">
        <f t="shared" si="3"/>
        <v>19660330</v>
      </c>
      <c r="U19" s="21">
        <f t="shared" si="3"/>
        <v>0</v>
      </c>
      <c r="V19" s="21">
        <f t="shared" si="3"/>
        <v>41678568</v>
      </c>
      <c r="W19" s="21">
        <f t="shared" si="3"/>
        <v>215215591</v>
      </c>
      <c r="X19" s="21">
        <f t="shared" si="3"/>
        <v>269587116</v>
      </c>
      <c r="Y19" s="21">
        <f t="shared" si="3"/>
        <v>-54371525</v>
      </c>
      <c r="Z19" s="4">
        <f>+IF(X19&lt;&gt;0,+(Y19/X19)*100,0)</f>
        <v>-20.168443435553502</v>
      </c>
      <c r="AA19" s="19">
        <f>SUM(AA20:AA23)</f>
        <v>269587116</v>
      </c>
    </row>
    <row r="20" spans="1:27" ht="12.75">
      <c r="A20" s="5" t="s">
        <v>46</v>
      </c>
      <c r="B20" s="3"/>
      <c r="C20" s="22">
        <v>5000000</v>
      </c>
      <c r="D20" s="22"/>
      <c r="E20" s="23">
        <v>4014996</v>
      </c>
      <c r="F20" s="24">
        <v>4014996</v>
      </c>
      <c r="G20" s="24"/>
      <c r="H20" s="24"/>
      <c r="I20" s="24"/>
      <c r="J20" s="24"/>
      <c r="K20" s="24"/>
      <c r="L20" s="24"/>
      <c r="M20" s="24"/>
      <c r="N20" s="24"/>
      <c r="O20" s="24"/>
      <c r="P20" s="24">
        <v>901</v>
      </c>
      <c r="Q20" s="24"/>
      <c r="R20" s="24">
        <v>901</v>
      </c>
      <c r="S20" s="24"/>
      <c r="T20" s="24"/>
      <c r="U20" s="24"/>
      <c r="V20" s="24"/>
      <c r="W20" s="24">
        <v>901</v>
      </c>
      <c r="X20" s="24">
        <v>4014996</v>
      </c>
      <c r="Y20" s="24">
        <v>-4014095</v>
      </c>
      <c r="Z20" s="6">
        <v>-99.98</v>
      </c>
      <c r="AA20" s="22">
        <v>4014996</v>
      </c>
    </row>
    <row r="21" spans="1:27" ht="12.75">
      <c r="A21" s="5" t="s">
        <v>47</v>
      </c>
      <c r="B21" s="3"/>
      <c r="C21" s="22">
        <v>156547046</v>
      </c>
      <c r="D21" s="22"/>
      <c r="E21" s="23">
        <v>178884240</v>
      </c>
      <c r="F21" s="24">
        <v>178884240</v>
      </c>
      <c r="G21" s="24">
        <v>12322488</v>
      </c>
      <c r="H21" s="24">
        <v>8900719</v>
      </c>
      <c r="I21" s="24">
        <v>12634143</v>
      </c>
      <c r="J21" s="24">
        <v>33857350</v>
      </c>
      <c r="K21" s="24">
        <v>12011427</v>
      </c>
      <c r="L21" s="24">
        <v>14451287</v>
      </c>
      <c r="M21" s="24">
        <v>13524737</v>
      </c>
      <c r="N21" s="24">
        <v>39987451</v>
      </c>
      <c r="O21" s="24">
        <v>11641106</v>
      </c>
      <c r="P21" s="24">
        <v>13243670</v>
      </c>
      <c r="Q21" s="24">
        <v>11329514</v>
      </c>
      <c r="R21" s="24">
        <v>36214290</v>
      </c>
      <c r="S21" s="24">
        <v>14925567</v>
      </c>
      <c r="T21" s="24">
        <v>12567860</v>
      </c>
      <c r="U21" s="24"/>
      <c r="V21" s="24">
        <v>27493427</v>
      </c>
      <c r="W21" s="24">
        <v>137552518</v>
      </c>
      <c r="X21" s="24">
        <v>178884240</v>
      </c>
      <c r="Y21" s="24">
        <v>-41331722</v>
      </c>
      <c r="Z21" s="6">
        <v>-23.11</v>
      </c>
      <c r="AA21" s="22">
        <v>178884240</v>
      </c>
    </row>
    <row r="22" spans="1:27" ht="12.75">
      <c r="A22" s="5" t="s">
        <v>48</v>
      </c>
      <c r="B22" s="3"/>
      <c r="C22" s="25">
        <v>42318536</v>
      </c>
      <c r="D22" s="25"/>
      <c r="E22" s="26">
        <v>47974596</v>
      </c>
      <c r="F22" s="27">
        <v>47974596</v>
      </c>
      <c r="G22" s="27">
        <v>3765212</v>
      </c>
      <c r="H22" s="27">
        <v>3773369</v>
      </c>
      <c r="I22" s="27">
        <v>3785140</v>
      </c>
      <c r="J22" s="27">
        <v>11323721</v>
      </c>
      <c r="K22" s="27">
        <v>3769357</v>
      </c>
      <c r="L22" s="27">
        <v>3770484</v>
      </c>
      <c r="M22" s="27">
        <v>3764237</v>
      </c>
      <c r="N22" s="27">
        <v>11304078</v>
      </c>
      <c r="O22" s="27">
        <v>3767475</v>
      </c>
      <c r="P22" s="27">
        <v>3766520</v>
      </c>
      <c r="Q22" s="27">
        <v>3777877</v>
      </c>
      <c r="R22" s="27">
        <v>11311872</v>
      </c>
      <c r="S22" s="27">
        <v>3765155</v>
      </c>
      <c r="T22" s="27">
        <v>3765155</v>
      </c>
      <c r="U22" s="27"/>
      <c r="V22" s="27">
        <v>7530310</v>
      </c>
      <c r="W22" s="27">
        <v>41469981</v>
      </c>
      <c r="X22" s="27">
        <v>47974596</v>
      </c>
      <c r="Y22" s="27">
        <v>-6504615</v>
      </c>
      <c r="Z22" s="7">
        <v>-13.56</v>
      </c>
      <c r="AA22" s="25">
        <v>47974596</v>
      </c>
    </row>
    <row r="23" spans="1:27" ht="12.75">
      <c r="A23" s="5" t="s">
        <v>49</v>
      </c>
      <c r="B23" s="3"/>
      <c r="C23" s="22">
        <v>37052722</v>
      </c>
      <c r="D23" s="22"/>
      <c r="E23" s="23">
        <v>38713284</v>
      </c>
      <c r="F23" s="24">
        <v>38713284</v>
      </c>
      <c r="G23" s="24">
        <v>3054203</v>
      </c>
      <c r="H23" s="24">
        <v>3292874</v>
      </c>
      <c r="I23" s="24">
        <v>3322381</v>
      </c>
      <c r="J23" s="24">
        <v>9669458</v>
      </c>
      <c r="K23" s="24">
        <v>3315528</v>
      </c>
      <c r="L23" s="24">
        <v>3272349</v>
      </c>
      <c r="M23" s="24">
        <v>3326218</v>
      </c>
      <c r="N23" s="24">
        <v>9914095</v>
      </c>
      <c r="O23" s="24">
        <v>3303693</v>
      </c>
      <c r="P23" s="24">
        <v>3323950</v>
      </c>
      <c r="Q23" s="24">
        <v>3326164</v>
      </c>
      <c r="R23" s="24">
        <v>9953807</v>
      </c>
      <c r="S23" s="24">
        <v>3327516</v>
      </c>
      <c r="T23" s="24">
        <v>3327315</v>
      </c>
      <c r="U23" s="24"/>
      <c r="V23" s="24">
        <v>6654831</v>
      </c>
      <c r="W23" s="24">
        <v>36192191</v>
      </c>
      <c r="X23" s="24">
        <v>38713284</v>
      </c>
      <c r="Y23" s="24">
        <v>-2521093</v>
      </c>
      <c r="Z23" s="6">
        <v>-6.51</v>
      </c>
      <c r="AA23" s="22">
        <v>38713284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973164417</v>
      </c>
      <c r="D25" s="40">
        <f>+D5+D9+D15+D19+D24</f>
        <v>0</v>
      </c>
      <c r="E25" s="41">
        <f t="shared" si="4"/>
        <v>1041076788</v>
      </c>
      <c r="F25" s="42">
        <f t="shared" si="4"/>
        <v>1041076788</v>
      </c>
      <c r="G25" s="42">
        <f t="shared" si="4"/>
        <v>54454430</v>
      </c>
      <c r="H25" s="42">
        <f t="shared" si="4"/>
        <v>53313969</v>
      </c>
      <c r="I25" s="42">
        <f t="shared" si="4"/>
        <v>56795321</v>
      </c>
      <c r="J25" s="42">
        <f t="shared" si="4"/>
        <v>164563720</v>
      </c>
      <c r="K25" s="42">
        <f t="shared" si="4"/>
        <v>49878647</v>
      </c>
      <c r="L25" s="42">
        <f t="shared" si="4"/>
        <v>57273706</v>
      </c>
      <c r="M25" s="42">
        <f t="shared" si="4"/>
        <v>57410252</v>
      </c>
      <c r="N25" s="42">
        <f t="shared" si="4"/>
        <v>164562605</v>
      </c>
      <c r="O25" s="42">
        <f t="shared" si="4"/>
        <v>56579081</v>
      </c>
      <c r="P25" s="42">
        <f t="shared" si="4"/>
        <v>56541075</v>
      </c>
      <c r="Q25" s="42">
        <f t="shared" si="4"/>
        <v>56638242</v>
      </c>
      <c r="R25" s="42">
        <f t="shared" si="4"/>
        <v>169758398</v>
      </c>
      <c r="S25" s="42">
        <f t="shared" si="4"/>
        <v>49513568</v>
      </c>
      <c r="T25" s="42">
        <f t="shared" si="4"/>
        <v>47264575</v>
      </c>
      <c r="U25" s="42">
        <f t="shared" si="4"/>
        <v>0</v>
      </c>
      <c r="V25" s="42">
        <f t="shared" si="4"/>
        <v>96778143</v>
      </c>
      <c r="W25" s="42">
        <f t="shared" si="4"/>
        <v>595662866</v>
      </c>
      <c r="X25" s="42">
        <f t="shared" si="4"/>
        <v>1041076788</v>
      </c>
      <c r="Y25" s="42">
        <f t="shared" si="4"/>
        <v>-445413922</v>
      </c>
      <c r="Z25" s="43">
        <f>+IF(X25&lt;&gt;0,+(Y25/X25)*100,0)</f>
        <v>-42.783964365940705</v>
      </c>
      <c r="AA25" s="40">
        <f>+AA5+AA9+AA15+AA19+AA24</f>
        <v>1041076788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812030370</v>
      </c>
      <c r="D28" s="19">
        <f>SUM(D29:D31)</f>
        <v>0</v>
      </c>
      <c r="E28" s="20">
        <f t="shared" si="5"/>
        <v>540524940</v>
      </c>
      <c r="F28" s="21">
        <f t="shared" si="5"/>
        <v>511274480</v>
      </c>
      <c r="G28" s="21">
        <f t="shared" si="5"/>
        <v>12707975</v>
      </c>
      <c r="H28" s="21">
        <f t="shared" si="5"/>
        <v>17018224</v>
      </c>
      <c r="I28" s="21">
        <f t="shared" si="5"/>
        <v>17445348</v>
      </c>
      <c r="J28" s="21">
        <f t="shared" si="5"/>
        <v>47171547</v>
      </c>
      <c r="K28" s="21">
        <f t="shared" si="5"/>
        <v>19254927</v>
      </c>
      <c r="L28" s="21">
        <f t="shared" si="5"/>
        <v>20757455</v>
      </c>
      <c r="M28" s="21">
        <f t="shared" si="5"/>
        <v>21027657</v>
      </c>
      <c r="N28" s="21">
        <f t="shared" si="5"/>
        <v>61040039</v>
      </c>
      <c r="O28" s="21">
        <f t="shared" si="5"/>
        <v>18783059</v>
      </c>
      <c r="P28" s="21">
        <f t="shared" si="5"/>
        <v>19186737</v>
      </c>
      <c r="Q28" s="21">
        <f t="shared" si="5"/>
        <v>16402983</v>
      </c>
      <c r="R28" s="21">
        <f t="shared" si="5"/>
        <v>54372779</v>
      </c>
      <c r="S28" s="21">
        <f t="shared" si="5"/>
        <v>14909145</v>
      </c>
      <c r="T28" s="21">
        <f t="shared" si="5"/>
        <v>23071444</v>
      </c>
      <c r="U28" s="21">
        <f t="shared" si="5"/>
        <v>0</v>
      </c>
      <c r="V28" s="21">
        <f t="shared" si="5"/>
        <v>37980589</v>
      </c>
      <c r="W28" s="21">
        <f t="shared" si="5"/>
        <v>200564954</v>
      </c>
      <c r="X28" s="21">
        <f t="shared" si="5"/>
        <v>511274480</v>
      </c>
      <c r="Y28" s="21">
        <f t="shared" si="5"/>
        <v>-310709526</v>
      </c>
      <c r="Z28" s="4">
        <f>+IF(X28&lt;&gt;0,+(Y28/X28)*100,0)</f>
        <v>-60.77156950998219</v>
      </c>
      <c r="AA28" s="19">
        <f>SUM(AA29:AA31)</f>
        <v>511274480</v>
      </c>
    </row>
    <row r="29" spans="1:27" ht="12.75">
      <c r="A29" s="5" t="s">
        <v>32</v>
      </c>
      <c r="B29" s="3"/>
      <c r="C29" s="22">
        <v>402948150</v>
      </c>
      <c r="D29" s="22"/>
      <c r="E29" s="23">
        <v>235062684</v>
      </c>
      <c r="F29" s="24">
        <v>202167031</v>
      </c>
      <c r="G29" s="24">
        <v>3999136</v>
      </c>
      <c r="H29" s="24">
        <v>4234315</v>
      </c>
      <c r="I29" s="24">
        <v>4921692</v>
      </c>
      <c r="J29" s="24">
        <v>13155143</v>
      </c>
      <c r="K29" s="24">
        <v>4729388</v>
      </c>
      <c r="L29" s="24">
        <v>4658430</v>
      </c>
      <c r="M29" s="24">
        <v>6444392</v>
      </c>
      <c r="N29" s="24">
        <v>15832210</v>
      </c>
      <c r="O29" s="24">
        <v>4032585</v>
      </c>
      <c r="P29" s="24">
        <v>6302756</v>
      </c>
      <c r="Q29" s="24">
        <v>4660530</v>
      </c>
      <c r="R29" s="24">
        <v>14995871</v>
      </c>
      <c r="S29" s="24">
        <v>4525323</v>
      </c>
      <c r="T29" s="24">
        <v>7593881</v>
      </c>
      <c r="U29" s="24"/>
      <c r="V29" s="24">
        <v>12119204</v>
      </c>
      <c r="W29" s="24">
        <v>56102428</v>
      </c>
      <c r="X29" s="24">
        <v>202167031</v>
      </c>
      <c r="Y29" s="24">
        <v>-146064603</v>
      </c>
      <c r="Z29" s="6">
        <v>-72.25</v>
      </c>
      <c r="AA29" s="22">
        <v>202167031</v>
      </c>
    </row>
    <row r="30" spans="1:27" ht="12.75">
      <c r="A30" s="5" t="s">
        <v>33</v>
      </c>
      <c r="B30" s="3"/>
      <c r="C30" s="25">
        <v>406437348</v>
      </c>
      <c r="D30" s="25"/>
      <c r="E30" s="26">
        <v>303115392</v>
      </c>
      <c r="F30" s="27">
        <v>306977185</v>
      </c>
      <c r="G30" s="27">
        <v>8593338</v>
      </c>
      <c r="H30" s="27">
        <v>12716127</v>
      </c>
      <c r="I30" s="27">
        <v>12451693</v>
      </c>
      <c r="J30" s="27">
        <v>33761158</v>
      </c>
      <c r="K30" s="27">
        <v>14438274</v>
      </c>
      <c r="L30" s="27">
        <v>16032062</v>
      </c>
      <c r="M30" s="27">
        <v>14460097</v>
      </c>
      <c r="N30" s="27">
        <v>44930433</v>
      </c>
      <c r="O30" s="27">
        <v>14598989</v>
      </c>
      <c r="P30" s="27">
        <v>12746496</v>
      </c>
      <c r="Q30" s="27">
        <v>11594968</v>
      </c>
      <c r="R30" s="27">
        <v>38940453</v>
      </c>
      <c r="S30" s="27">
        <v>10246402</v>
      </c>
      <c r="T30" s="27">
        <v>15340143</v>
      </c>
      <c r="U30" s="27"/>
      <c r="V30" s="27">
        <v>25586545</v>
      </c>
      <c r="W30" s="27">
        <v>143218589</v>
      </c>
      <c r="X30" s="27">
        <v>306977185</v>
      </c>
      <c r="Y30" s="27">
        <v>-163758596</v>
      </c>
      <c r="Z30" s="7">
        <v>-53.35</v>
      </c>
      <c r="AA30" s="25">
        <v>306977185</v>
      </c>
    </row>
    <row r="31" spans="1:27" ht="12.75">
      <c r="A31" s="5" t="s">
        <v>34</v>
      </c>
      <c r="B31" s="3"/>
      <c r="C31" s="22">
        <v>2644872</v>
      </c>
      <c r="D31" s="22"/>
      <c r="E31" s="23">
        <v>2346864</v>
      </c>
      <c r="F31" s="24">
        <v>2130264</v>
      </c>
      <c r="G31" s="24">
        <v>115501</v>
      </c>
      <c r="H31" s="24">
        <v>67782</v>
      </c>
      <c r="I31" s="24">
        <v>71963</v>
      </c>
      <c r="J31" s="24">
        <v>255246</v>
      </c>
      <c r="K31" s="24">
        <v>87265</v>
      </c>
      <c r="L31" s="24">
        <v>66963</v>
      </c>
      <c r="M31" s="24">
        <v>123168</v>
      </c>
      <c r="N31" s="24">
        <v>277396</v>
      </c>
      <c r="O31" s="24">
        <v>151485</v>
      </c>
      <c r="P31" s="24">
        <v>137485</v>
      </c>
      <c r="Q31" s="24">
        <v>147485</v>
      </c>
      <c r="R31" s="24">
        <v>436455</v>
      </c>
      <c r="S31" s="24">
        <v>137420</v>
      </c>
      <c r="T31" s="24">
        <v>137420</v>
      </c>
      <c r="U31" s="24"/>
      <c r="V31" s="24">
        <v>274840</v>
      </c>
      <c r="W31" s="24">
        <v>1243937</v>
      </c>
      <c r="X31" s="24">
        <v>2130264</v>
      </c>
      <c r="Y31" s="24">
        <v>-886327</v>
      </c>
      <c r="Z31" s="6">
        <v>-41.61</v>
      </c>
      <c r="AA31" s="22">
        <v>2130264</v>
      </c>
    </row>
    <row r="32" spans="1:27" ht="12.75">
      <c r="A32" s="2" t="s">
        <v>35</v>
      </c>
      <c r="B32" s="3"/>
      <c r="C32" s="19">
        <f aca="true" t="shared" si="6" ref="C32:Y32">SUM(C33:C37)</f>
        <v>69275929</v>
      </c>
      <c r="D32" s="19">
        <f>SUM(D33:D37)</f>
        <v>0</v>
      </c>
      <c r="E32" s="20">
        <f t="shared" si="6"/>
        <v>81729444</v>
      </c>
      <c r="F32" s="21">
        <f t="shared" si="6"/>
        <v>74850622</v>
      </c>
      <c r="G32" s="21">
        <f t="shared" si="6"/>
        <v>5903977</v>
      </c>
      <c r="H32" s="21">
        <f t="shared" si="6"/>
        <v>5937921</v>
      </c>
      <c r="I32" s="21">
        <f t="shared" si="6"/>
        <v>5635679</v>
      </c>
      <c r="J32" s="21">
        <f t="shared" si="6"/>
        <v>17477577</v>
      </c>
      <c r="K32" s="21">
        <f t="shared" si="6"/>
        <v>6082667</v>
      </c>
      <c r="L32" s="21">
        <f t="shared" si="6"/>
        <v>5773129</v>
      </c>
      <c r="M32" s="21">
        <f t="shared" si="6"/>
        <v>6777248</v>
      </c>
      <c r="N32" s="21">
        <f t="shared" si="6"/>
        <v>18633044</v>
      </c>
      <c r="O32" s="21">
        <f t="shared" si="6"/>
        <v>6014455</v>
      </c>
      <c r="P32" s="21">
        <f t="shared" si="6"/>
        <v>6454743</v>
      </c>
      <c r="Q32" s="21">
        <f t="shared" si="6"/>
        <v>6969890</v>
      </c>
      <c r="R32" s="21">
        <f t="shared" si="6"/>
        <v>19439088</v>
      </c>
      <c r="S32" s="21">
        <f t="shared" si="6"/>
        <v>8119010</v>
      </c>
      <c r="T32" s="21">
        <f t="shared" si="6"/>
        <v>7497435</v>
      </c>
      <c r="U32" s="21">
        <f t="shared" si="6"/>
        <v>0</v>
      </c>
      <c r="V32" s="21">
        <f t="shared" si="6"/>
        <v>15616445</v>
      </c>
      <c r="W32" s="21">
        <f t="shared" si="6"/>
        <v>71166154</v>
      </c>
      <c r="X32" s="21">
        <f t="shared" si="6"/>
        <v>74850622</v>
      </c>
      <c r="Y32" s="21">
        <f t="shared" si="6"/>
        <v>-3684468</v>
      </c>
      <c r="Z32" s="4">
        <f>+IF(X32&lt;&gt;0,+(Y32/X32)*100,0)</f>
        <v>-4.922428032728973</v>
      </c>
      <c r="AA32" s="19">
        <f>SUM(AA33:AA37)</f>
        <v>74850622</v>
      </c>
    </row>
    <row r="33" spans="1:27" ht="12.75">
      <c r="A33" s="5" t="s">
        <v>36</v>
      </c>
      <c r="B33" s="3"/>
      <c r="C33" s="22">
        <v>12606289</v>
      </c>
      <c r="D33" s="22"/>
      <c r="E33" s="23">
        <v>20321016</v>
      </c>
      <c r="F33" s="24">
        <v>17880312</v>
      </c>
      <c r="G33" s="24">
        <v>564782</v>
      </c>
      <c r="H33" s="24">
        <v>657032</v>
      </c>
      <c r="I33" s="24">
        <v>579946</v>
      </c>
      <c r="J33" s="24">
        <v>1801760</v>
      </c>
      <c r="K33" s="24">
        <v>633788</v>
      </c>
      <c r="L33" s="24">
        <v>651279</v>
      </c>
      <c r="M33" s="24">
        <v>744876</v>
      </c>
      <c r="N33" s="24">
        <v>2029943</v>
      </c>
      <c r="O33" s="24">
        <v>716019</v>
      </c>
      <c r="P33" s="24">
        <v>653477</v>
      </c>
      <c r="Q33" s="24">
        <v>850245</v>
      </c>
      <c r="R33" s="24">
        <v>2219741</v>
      </c>
      <c r="S33" s="24">
        <v>2246141</v>
      </c>
      <c r="T33" s="24">
        <v>1322197</v>
      </c>
      <c r="U33" s="24"/>
      <c r="V33" s="24">
        <v>3568338</v>
      </c>
      <c r="W33" s="24">
        <v>9619782</v>
      </c>
      <c r="X33" s="24">
        <v>17880312</v>
      </c>
      <c r="Y33" s="24">
        <v>-8260530</v>
      </c>
      <c r="Z33" s="6">
        <v>-46.2</v>
      </c>
      <c r="AA33" s="22">
        <v>17880312</v>
      </c>
    </row>
    <row r="34" spans="1:27" ht="12.75">
      <c r="A34" s="5" t="s">
        <v>37</v>
      </c>
      <c r="B34" s="3"/>
      <c r="C34" s="22">
        <v>13534543</v>
      </c>
      <c r="D34" s="22"/>
      <c r="E34" s="23">
        <v>14153628</v>
      </c>
      <c r="F34" s="24">
        <v>14006120</v>
      </c>
      <c r="G34" s="24">
        <v>1386615</v>
      </c>
      <c r="H34" s="24">
        <v>1401828</v>
      </c>
      <c r="I34" s="24">
        <v>1342979</v>
      </c>
      <c r="J34" s="24">
        <v>4131422</v>
      </c>
      <c r="K34" s="24">
        <v>1340675</v>
      </c>
      <c r="L34" s="24">
        <v>1375911</v>
      </c>
      <c r="M34" s="24">
        <v>1377539</v>
      </c>
      <c r="N34" s="24">
        <v>4094125</v>
      </c>
      <c r="O34" s="24">
        <v>1375440</v>
      </c>
      <c r="P34" s="24">
        <v>1594857</v>
      </c>
      <c r="Q34" s="24">
        <v>1614692</v>
      </c>
      <c r="R34" s="24">
        <v>4584989</v>
      </c>
      <c r="S34" s="24">
        <v>1522910</v>
      </c>
      <c r="T34" s="24">
        <v>1536618</v>
      </c>
      <c r="U34" s="24"/>
      <c r="V34" s="24">
        <v>3059528</v>
      </c>
      <c r="W34" s="24">
        <v>15870064</v>
      </c>
      <c r="X34" s="24">
        <v>14006120</v>
      </c>
      <c r="Y34" s="24">
        <v>1863944</v>
      </c>
      <c r="Z34" s="6">
        <v>13.31</v>
      </c>
      <c r="AA34" s="22">
        <v>14006120</v>
      </c>
    </row>
    <row r="35" spans="1:27" ht="12.75">
      <c r="A35" s="5" t="s">
        <v>38</v>
      </c>
      <c r="B35" s="3"/>
      <c r="C35" s="22">
        <v>31813449</v>
      </c>
      <c r="D35" s="22"/>
      <c r="E35" s="23">
        <v>38165856</v>
      </c>
      <c r="F35" s="24">
        <v>36657753</v>
      </c>
      <c r="G35" s="24">
        <v>3478811</v>
      </c>
      <c r="H35" s="24">
        <v>3366786</v>
      </c>
      <c r="I35" s="24">
        <v>3226809</v>
      </c>
      <c r="J35" s="24">
        <v>10072406</v>
      </c>
      <c r="K35" s="24">
        <v>3282824</v>
      </c>
      <c r="L35" s="24">
        <v>3270587</v>
      </c>
      <c r="M35" s="24">
        <v>4071922</v>
      </c>
      <c r="N35" s="24">
        <v>10625333</v>
      </c>
      <c r="O35" s="24">
        <v>3421506</v>
      </c>
      <c r="P35" s="24">
        <v>3718017</v>
      </c>
      <c r="Q35" s="24">
        <v>3778545</v>
      </c>
      <c r="R35" s="24">
        <v>10918068</v>
      </c>
      <c r="S35" s="24">
        <v>3850652</v>
      </c>
      <c r="T35" s="24">
        <v>3741323</v>
      </c>
      <c r="U35" s="24"/>
      <c r="V35" s="24">
        <v>7591975</v>
      </c>
      <c r="W35" s="24">
        <v>39207782</v>
      </c>
      <c r="X35" s="24">
        <v>36657753</v>
      </c>
      <c r="Y35" s="24">
        <v>2550029</v>
      </c>
      <c r="Z35" s="6">
        <v>6.96</v>
      </c>
      <c r="AA35" s="22">
        <v>36657753</v>
      </c>
    </row>
    <row r="36" spans="1:27" ht="12.75">
      <c r="A36" s="5" t="s">
        <v>39</v>
      </c>
      <c r="B36" s="3"/>
      <c r="C36" s="22">
        <v>2633425</v>
      </c>
      <c r="D36" s="22"/>
      <c r="E36" s="23">
        <v>4986600</v>
      </c>
      <c r="F36" s="24">
        <v>3904093</v>
      </c>
      <c r="G36" s="24">
        <v>269003</v>
      </c>
      <c r="H36" s="24">
        <v>280295</v>
      </c>
      <c r="I36" s="24">
        <v>269003</v>
      </c>
      <c r="J36" s="24">
        <v>818301</v>
      </c>
      <c r="K36" s="24">
        <v>571014</v>
      </c>
      <c r="L36" s="24">
        <v>272164</v>
      </c>
      <c r="M36" s="24">
        <v>321523</v>
      </c>
      <c r="N36" s="24">
        <v>1164701</v>
      </c>
      <c r="O36" s="24">
        <v>274901</v>
      </c>
      <c r="P36" s="24">
        <v>272718</v>
      </c>
      <c r="Q36" s="24">
        <v>465463</v>
      </c>
      <c r="R36" s="24">
        <v>1013082</v>
      </c>
      <c r="S36" s="24">
        <v>272718</v>
      </c>
      <c r="T36" s="24">
        <v>658099</v>
      </c>
      <c r="U36" s="24"/>
      <c r="V36" s="24">
        <v>930817</v>
      </c>
      <c r="W36" s="24">
        <v>3926901</v>
      </c>
      <c r="X36" s="24">
        <v>3904093</v>
      </c>
      <c r="Y36" s="24">
        <v>22808</v>
      </c>
      <c r="Z36" s="6">
        <v>0.58</v>
      </c>
      <c r="AA36" s="22">
        <v>3904093</v>
      </c>
    </row>
    <row r="37" spans="1:27" ht="12.75">
      <c r="A37" s="5" t="s">
        <v>40</v>
      </c>
      <c r="B37" s="3"/>
      <c r="C37" s="25">
        <v>8688223</v>
      </c>
      <c r="D37" s="25"/>
      <c r="E37" s="26">
        <v>4102344</v>
      </c>
      <c r="F37" s="27">
        <v>2402344</v>
      </c>
      <c r="G37" s="27">
        <v>204766</v>
      </c>
      <c r="H37" s="27">
        <v>231980</v>
      </c>
      <c r="I37" s="27">
        <v>216942</v>
      </c>
      <c r="J37" s="27">
        <v>653688</v>
      </c>
      <c r="K37" s="27">
        <v>254366</v>
      </c>
      <c r="L37" s="27">
        <v>203188</v>
      </c>
      <c r="M37" s="27">
        <v>261388</v>
      </c>
      <c r="N37" s="27">
        <v>718942</v>
      </c>
      <c r="O37" s="27">
        <v>226589</v>
      </c>
      <c r="P37" s="27">
        <v>215674</v>
      </c>
      <c r="Q37" s="27">
        <v>260945</v>
      </c>
      <c r="R37" s="27">
        <v>703208</v>
      </c>
      <c r="S37" s="27">
        <v>226589</v>
      </c>
      <c r="T37" s="27">
        <v>239198</v>
      </c>
      <c r="U37" s="27"/>
      <c r="V37" s="27">
        <v>465787</v>
      </c>
      <c r="W37" s="27">
        <v>2541625</v>
      </c>
      <c r="X37" s="27">
        <v>2402344</v>
      </c>
      <c r="Y37" s="27">
        <v>139281</v>
      </c>
      <c r="Z37" s="7">
        <v>5.8</v>
      </c>
      <c r="AA37" s="25">
        <v>2402344</v>
      </c>
    </row>
    <row r="38" spans="1:27" ht="12.75">
      <c r="A38" s="2" t="s">
        <v>41</v>
      </c>
      <c r="B38" s="8"/>
      <c r="C38" s="19">
        <f aca="true" t="shared" si="7" ref="C38:Y38">SUM(C39:C41)</f>
        <v>55659461</v>
      </c>
      <c r="D38" s="19">
        <f>SUM(D39:D41)</f>
        <v>0</v>
      </c>
      <c r="E38" s="20">
        <f t="shared" si="7"/>
        <v>77549964</v>
      </c>
      <c r="F38" s="21">
        <f t="shared" si="7"/>
        <v>68291766</v>
      </c>
      <c r="G38" s="21">
        <f t="shared" si="7"/>
        <v>2897549</v>
      </c>
      <c r="H38" s="21">
        <f t="shared" si="7"/>
        <v>3644259</v>
      </c>
      <c r="I38" s="21">
        <f t="shared" si="7"/>
        <v>3369444</v>
      </c>
      <c r="J38" s="21">
        <f t="shared" si="7"/>
        <v>9911252</v>
      </c>
      <c r="K38" s="21">
        <f t="shared" si="7"/>
        <v>3057656</v>
      </c>
      <c r="L38" s="21">
        <f t="shared" si="7"/>
        <v>3721101</v>
      </c>
      <c r="M38" s="21">
        <f t="shared" si="7"/>
        <v>3084873</v>
      </c>
      <c r="N38" s="21">
        <f t="shared" si="7"/>
        <v>9863630</v>
      </c>
      <c r="O38" s="21">
        <f t="shared" si="7"/>
        <v>3309842</v>
      </c>
      <c r="P38" s="21">
        <f t="shared" si="7"/>
        <v>3683166</v>
      </c>
      <c r="Q38" s="21">
        <f t="shared" si="7"/>
        <v>6231417</v>
      </c>
      <c r="R38" s="21">
        <f t="shared" si="7"/>
        <v>13224425</v>
      </c>
      <c r="S38" s="21">
        <f t="shared" si="7"/>
        <v>3222892</v>
      </c>
      <c r="T38" s="21">
        <f t="shared" si="7"/>
        <v>3169504</v>
      </c>
      <c r="U38" s="21">
        <f t="shared" si="7"/>
        <v>0</v>
      </c>
      <c r="V38" s="21">
        <f t="shared" si="7"/>
        <v>6392396</v>
      </c>
      <c r="W38" s="21">
        <f t="shared" si="7"/>
        <v>39391703</v>
      </c>
      <c r="X38" s="21">
        <f t="shared" si="7"/>
        <v>68291766</v>
      </c>
      <c r="Y38" s="21">
        <f t="shared" si="7"/>
        <v>-28900063</v>
      </c>
      <c r="Z38" s="4">
        <f>+IF(X38&lt;&gt;0,+(Y38/X38)*100,0)</f>
        <v>-42.31851757941067</v>
      </c>
      <c r="AA38" s="19">
        <f>SUM(AA39:AA41)</f>
        <v>68291766</v>
      </c>
    </row>
    <row r="39" spans="1:27" ht="12.75">
      <c r="A39" s="5" t="s">
        <v>42</v>
      </c>
      <c r="B39" s="3"/>
      <c r="C39" s="22">
        <v>33168779</v>
      </c>
      <c r="D39" s="22"/>
      <c r="E39" s="23">
        <v>36757296</v>
      </c>
      <c r="F39" s="24">
        <v>31998231</v>
      </c>
      <c r="G39" s="24">
        <v>1369653</v>
      </c>
      <c r="H39" s="24">
        <v>1663709</v>
      </c>
      <c r="I39" s="24">
        <v>1527409</v>
      </c>
      <c r="J39" s="24">
        <v>4560771</v>
      </c>
      <c r="K39" s="24">
        <v>1502948</v>
      </c>
      <c r="L39" s="24">
        <v>2135972</v>
      </c>
      <c r="M39" s="24">
        <v>1357983</v>
      </c>
      <c r="N39" s="24">
        <v>4996903</v>
      </c>
      <c r="O39" s="24">
        <v>1606882</v>
      </c>
      <c r="P39" s="24">
        <v>1634388</v>
      </c>
      <c r="Q39" s="24">
        <v>2444306</v>
      </c>
      <c r="R39" s="24">
        <v>5685576</v>
      </c>
      <c r="S39" s="24">
        <v>1293788</v>
      </c>
      <c r="T39" s="24">
        <v>1434062</v>
      </c>
      <c r="U39" s="24"/>
      <c r="V39" s="24">
        <v>2727850</v>
      </c>
      <c r="W39" s="24">
        <v>17971100</v>
      </c>
      <c r="X39" s="24">
        <v>31998231</v>
      </c>
      <c r="Y39" s="24">
        <v>-14027131</v>
      </c>
      <c r="Z39" s="6">
        <v>-43.84</v>
      </c>
      <c r="AA39" s="22">
        <v>31998231</v>
      </c>
    </row>
    <row r="40" spans="1:27" ht="12.75">
      <c r="A40" s="5" t="s">
        <v>43</v>
      </c>
      <c r="B40" s="3"/>
      <c r="C40" s="22">
        <v>22471701</v>
      </c>
      <c r="D40" s="22"/>
      <c r="E40" s="23">
        <v>40175700</v>
      </c>
      <c r="F40" s="24">
        <v>36244824</v>
      </c>
      <c r="G40" s="24">
        <v>1527896</v>
      </c>
      <c r="H40" s="24">
        <v>1980550</v>
      </c>
      <c r="I40" s="24">
        <v>1842035</v>
      </c>
      <c r="J40" s="24">
        <v>5350481</v>
      </c>
      <c r="K40" s="24">
        <v>1554708</v>
      </c>
      <c r="L40" s="24">
        <v>1585129</v>
      </c>
      <c r="M40" s="24">
        <v>1726890</v>
      </c>
      <c r="N40" s="24">
        <v>4866727</v>
      </c>
      <c r="O40" s="24">
        <v>1702960</v>
      </c>
      <c r="P40" s="24">
        <v>2048778</v>
      </c>
      <c r="Q40" s="24">
        <v>3787111</v>
      </c>
      <c r="R40" s="24">
        <v>7538849</v>
      </c>
      <c r="S40" s="24">
        <v>1929104</v>
      </c>
      <c r="T40" s="24">
        <v>1595442</v>
      </c>
      <c r="U40" s="24"/>
      <c r="V40" s="24">
        <v>3524546</v>
      </c>
      <c r="W40" s="24">
        <v>21280603</v>
      </c>
      <c r="X40" s="24">
        <v>36244824</v>
      </c>
      <c r="Y40" s="24">
        <v>-14964221</v>
      </c>
      <c r="Z40" s="6">
        <v>-41.29</v>
      </c>
      <c r="AA40" s="22">
        <v>36244824</v>
      </c>
    </row>
    <row r="41" spans="1:27" ht="12.75">
      <c r="A41" s="5" t="s">
        <v>44</v>
      </c>
      <c r="B41" s="3"/>
      <c r="C41" s="22">
        <v>18981</v>
      </c>
      <c r="D41" s="22"/>
      <c r="E41" s="23">
        <v>616968</v>
      </c>
      <c r="F41" s="24">
        <v>48711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>
        <v>140000</v>
      </c>
      <c r="U41" s="24"/>
      <c r="V41" s="24">
        <v>140000</v>
      </c>
      <c r="W41" s="24">
        <v>140000</v>
      </c>
      <c r="X41" s="24">
        <v>48711</v>
      </c>
      <c r="Y41" s="24">
        <v>91289</v>
      </c>
      <c r="Z41" s="6">
        <v>187.41</v>
      </c>
      <c r="AA41" s="22">
        <v>48711</v>
      </c>
    </row>
    <row r="42" spans="1:27" ht="12.75">
      <c r="A42" s="2" t="s">
        <v>45</v>
      </c>
      <c r="B42" s="8"/>
      <c r="C42" s="19">
        <f aca="true" t="shared" si="8" ref="C42:Y42">SUM(C43:C46)</f>
        <v>172175981</v>
      </c>
      <c r="D42" s="19">
        <f>SUM(D43:D46)</f>
        <v>0</v>
      </c>
      <c r="E42" s="20">
        <f t="shared" si="8"/>
        <v>195881028</v>
      </c>
      <c r="F42" s="21">
        <f t="shared" si="8"/>
        <v>177868884</v>
      </c>
      <c r="G42" s="21">
        <f t="shared" si="8"/>
        <v>7265957</v>
      </c>
      <c r="H42" s="21">
        <f t="shared" si="8"/>
        <v>7315597</v>
      </c>
      <c r="I42" s="21">
        <f t="shared" si="8"/>
        <v>8270261</v>
      </c>
      <c r="J42" s="21">
        <f t="shared" si="8"/>
        <v>22851815</v>
      </c>
      <c r="K42" s="21">
        <f t="shared" si="8"/>
        <v>8395078</v>
      </c>
      <c r="L42" s="21">
        <f t="shared" si="8"/>
        <v>7503473</v>
      </c>
      <c r="M42" s="21">
        <f t="shared" si="8"/>
        <v>20263689</v>
      </c>
      <c r="N42" s="21">
        <f t="shared" si="8"/>
        <v>36162240</v>
      </c>
      <c r="O42" s="21">
        <f t="shared" si="8"/>
        <v>18069937</v>
      </c>
      <c r="P42" s="21">
        <f t="shared" si="8"/>
        <v>18171185</v>
      </c>
      <c r="Q42" s="21">
        <f t="shared" si="8"/>
        <v>20976209</v>
      </c>
      <c r="R42" s="21">
        <f t="shared" si="8"/>
        <v>57217331</v>
      </c>
      <c r="S42" s="21">
        <f t="shared" si="8"/>
        <v>15804346</v>
      </c>
      <c r="T42" s="21">
        <f t="shared" si="8"/>
        <v>16092157</v>
      </c>
      <c r="U42" s="21">
        <f t="shared" si="8"/>
        <v>0</v>
      </c>
      <c r="V42" s="21">
        <f t="shared" si="8"/>
        <v>31896503</v>
      </c>
      <c r="W42" s="21">
        <f t="shared" si="8"/>
        <v>148127889</v>
      </c>
      <c r="X42" s="21">
        <f t="shared" si="8"/>
        <v>177868884</v>
      </c>
      <c r="Y42" s="21">
        <f t="shared" si="8"/>
        <v>-29740995</v>
      </c>
      <c r="Z42" s="4">
        <f>+IF(X42&lt;&gt;0,+(Y42/X42)*100,0)</f>
        <v>-16.720740767676936</v>
      </c>
      <c r="AA42" s="19">
        <f>SUM(AA43:AA46)</f>
        <v>177868884</v>
      </c>
    </row>
    <row r="43" spans="1:27" ht="12.75">
      <c r="A43" s="5" t="s">
        <v>46</v>
      </c>
      <c r="B43" s="3"/>
      <c r="C43" s="22">
        <v>18375569</v>
      </c>
      <c r="D43" s="22"/>
      <c r="E43" s="23">
        <v>50285832</v>
      </c>
      <c r="F43" s="24">
        <v>43365088</v>
      </c>
      <c r="G43" s="24">
        <v>1406315</v>
      </c>
      <c r="H43" s="24">
        <v>1448678</v>
      </c>
      <c r="I43" s="24">
        <v>2128849</v>
      </c>
      <c r="J43" s="24">
        <v>4983842</v>
      </c>
      <c r="K43" s="24">
        <v>2430120</v>
      </c>
      <c r="L43" s="24">
        <v>1343957</v>
      </c>
      <c r="M43" s="24">
        <v>14444305</v>
      </c>
      <c r="N43" s="24">
        <v>18218382</v>
      </c>
      <c r="O43" s="24">
        <v>1853547</v>
      </c>
      <c r="P43" s="24">
        <v>2521711</v>
      </c>
      <c r="Q43" s="24">
        <v>3656620</v>
      </c>
      <c r="R43" s="24">
        <v>8031878</v>
      </c>
      <c r="S43" s="24">
        <v>1318853</v>
      </c>
      <c r="T43" s="24">
        <v>1490407</v>
      </c>
      <c r="U43" s="24"/>
      <c r="V43" s="24">
        <v>2809260</v>
      </c>
      <c r="W43" s="24">
        <v>34043362</v>
      </c>
      <c r="X43" s="24">
        <v>43365088</v>
      </c>
      <c r="Y43" s="24">
        <v>-9321726</v>
      </c>
      <c r="Z43" s="6">
        <v>-21.5</v>
      </c>
      <c r="AA43" s="22">
        <v>43365088</v>
      </c>
    </row>
    <row r="44" spans="1:27" ht="12.75">
      <c r="A44" s="5" t="s">
        <v>47</v>
      </c>
      <c r="B44" s="3"/>
      <c r="C44" s="22">
        <v>102721789</v>
      </c>
      <c r="D44" s="22"/>
      <c r="E44" s="23">
        <v>69849960</v>
      </c>
      <c r="F44" s="24">
        <v>62813968</v>
      </c>
      <c r="G44" s="24">
        <v>1506070</v>
      </c>
      <c r="H44" s="24">
        <v>1353070</v>
      </c>
      <c r="I44" s="24">
        <v>1415119</v>
      </c>
      <c r="J44" s="24">
        <v>4274259</v>
      </c>
      <c r="K44" s="24">
        <v>1527808</v>
      </c>
      <c r="L44" s="24">
        <v>1379308</v>
      </c>
      <c r="M44" s="24">
        <v>1367157</v>
      </c>
      <c r="N44" s="24">
        <v>4274273</v>
      </c>
      <c r="O44" s="24">
        <v>8366970</v>
      </c>
      <c r="P44" s="24">
        <v>9588850</v>
      </c>
      <c r="Q44" s="24">
        <v>9639229</v>
      </c>
      <c r="R44" s="24">
        <v>27595049</v>
      </c>
      <c r="S44" s="24">
        <v>8169958</v>
      </c>
      <c r="T44" s="24">
        <v>8520722</v>
      </c>
      <c r="U44" s="24"/>
      <c r="V44" s="24">
        <v>16690680</v>
      </c>
      <c r="W44" s="24">
        <v>52834261</v>
      </c>
      <c r="X44" s="24">
        <v>62813968</v>
      </c>
      <c r="Y44" s="24">
        <v>-9979707</v>
      </c>
      <c r="Z44" s="6">
        <v>-15.89</v>
      </c>
      <c r="AA44" s="22">
        <v>62813968</v>
      </c>
    </row>
    <row r="45" spans="1:27" ht="12.75">
      <c r="A45" s="5" t="s">
        <v>48</v>
      </c>
      <c r="B45" s="3"/>
      <c r="C45" s="25">
        <v>11853417</v>
      </c>
      <c r="D45" s="25"/>
      <c r="E45" s="26">
        <v>26334636</v>
      </c>
      <c r="F45" s="27">
        <v>24231232</v>
      </c>
      <c r="G45" s="27">
        <v>1349561</v>
      </c>
      <c r="H45" s="27">
        <v>1490921</v>
      </c>
      <c r="I45" s="27">
        <v>1311118</v>
      </c>
      <c r="J45" s="27">
        <v>4151600</v>
      </c>
      <c r="K45" s="27">
        <v>1479040</v>
      </c>
      <c r="L45" s="27">
        <v>2010678</v>
      </c>
      <c r="M45" s="27">
        <v>1248182</v>
      </c>
      <c r="N45" s="27">
        <v>4737900</v>
      </c>
      <c r="O45" s="27">
        <v>3303063</v>
      </c>
      <c r="P45" s="27">
        <v>2415609</v>
      </c>
      <c r="Q45" s="27">
        <v>3953663</v>
      </c>
      <c r="R45" s="27">
        <v>9672335</v>
      </c>
      <c r="S45" s="27">
        <v>3022769</v>
      </c>
      <c r="T45" s="27">
        <v>2409085</v>
      </c>
      <c r="U45" s="27"/>
      <c r="V45" s="27">
        <v>5431854</v>
      </c>
      <c r="W45" s="27">
        <v>23993689</v>
      </c>
      <c r="X45" s="27">
        <v>24231232</v>
      </c>
      <c r="Y45" s="27">
        <v>-237543</v>
      </c>
      <c r="Z45" s="7">
        <v>-0.98</v>
      </c>
      <c r="AA45" s="25">
        <v>24231232</v>
      </c>
    </row>
    <row r="46" spans="1:27" ht="12.75">
      <c r="A46" s="5" t="s">
        <v>49</v>
      </c>
      <c r="B46" s="3"/>
      <c r="C46" s="22">
        <v>39225206</v>
      </c>
      <c r="D46" s="22"/>
      <c r="E46" s="23">
        <v>49410600</v>
      </c>
      <c r="F46" s="24">
        <v>47458596</v>
      </c>
      <c r="G46" s="24">
        <v>3004011</v>
      </c>
      <c r="H46" s="24">
        <v>3022928</v>
      </c>
      <c r="I46" s="24">
        <v>3415175</v>
      </c>
      <c r="J46" s="24">
        <v>9442114</v>
      </c>
      <c r="K46" s="24">
        <v>2958110</v>
      </c>
      <c r="L46" s="24">
        <v>2769530</v>
      </c>
      <c r="M46" s="24">
        <v>3204045</v>
      </c>
      <c r="N46" s="24">
        <v>8931685</v>
      </c>
      <c r="O46" s="24">
        <v>4546357</v>
      </c>
      <c r="P46" s="24">
        <v>3645015</v>
      </c>
      <c r="Q46" s="24">
        <v>3726697</v>
      </c>
      <c r="R46" s="24">
        <v>11918069</v>
      </c>
      <c r="S46" s="24">
        <v>3292766</v>
      </c>
      <c r="T46" s="24">
        <v>3671943</v>
      </c>
      <c r="U46" s="24"/>
      <c r="V46" s="24">
        <v>6964709</v>
      </c>
      <c r="W46" s="24">
        <v>37256577</v>
      </c>
      <c r="X46" s="24">
        <v>47458596</v>
      </c>
      <c r="Y46" s="24">
        <v>-10202019</v>
      </c>
      <c r="Z46" s="6">
        <v>-21.5</v>
      </c>
      <c r="AA46" s="22">
        <v>47458596</v>
      </c>
    </row>
    <row r="47" spans="1:27" ht="12.75">
      <c r="A47" s="2" t="s">
        <v>50</v>
      </c>
      <c r="B47" s="8" t="s">
        <v>51</v>
      </c>
      <c r="C47" s="19">
        <v>4949330</v>
      </c>
      <c r="D47" s="19"/>
      <c r="E47" s="20">
        <v>4674396</v>
      </c>
      <c r="F47" s="21">
        <v>4674396</v>
      </c>
      <c r="G47" s="21">
        <v>69610</v>
      </c>
      <c r="H47" s="21">
        <v>69610</v>
      </c>
      <c r="I47" s="21">
        <v>69610</v>
      </c>
      <c r="J47" s="21">
        <v>208830</v>
      </c>
      <c r="K47" s="21">
        <v>69610</v>
      </c>
      <c r="L47" s="21">
        <v>106366</v>
      </c>
      <c r="M47" s="21">
        <v>70604</v>
      </c>
      <c r="N47" s="21">
        <v>246580</v>
      </c>
      <c r="O47" s="21">
        <v>69885</v>
      </c>
      <c r="P47" s="21">
        <v>69885</v>
      </c>
      <c r="Q47" s="21">
        <v>69885</v>
      </c>
      <c r="R47" s="21">
        <v>209655</v>
      </c>
      <c r="S47" s="21">
        <v>69885</v>
      </c>
      <c r="T47" s="21">
        <v>69885</v>
      </c>
      <c r="U47" s="21"/>
      <c r="V47" s="21">
        <v>139770</v>
      </c>
      <c r="W47" s="21">
        <v>804835</v>
      </c>
      <c r="X47" s="21">
        <v>4674396</v>
      </c>
      <c r="Y47" s="21">
        <v>-3869561</v>
      </c>
      <c r="Z47" s="4">
        <v>-82.78</v>
      </c>
      <c r="AA47" s="19">
        <v>4674396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1114091071</v>
      </c>
      <c r="D48" s="40">
        <f>+D28+D32+D38+D42+D47</f>
        <v>0</v>
      </c>
      <c r="E48" s="41">
        <f t="shared" si="9"/>
        <v>900359772</v>
      </c>
      <c r="F48" s="42">
        <f t="shared" si="9"/>
        <v>836960148</v>
      </c>
      <c r="G48" s="42">
        <f t="shared" si="9"/>
        <v>28845068</v>
      </c>
      <c r="H48" s="42">
        <f t="shared" si="9"/>
        <v>33985611</v>
      </c>
      <c r="I48" s="42">
        <f t="shared" si="9"/>
        <v>34790342</v>
      </c>
      <c r="J48" s="42">
        <f t="shared" si="9"/>
        <v>97621021</v>
      </c>
      <c r="K48" s="42">
        <f t="shared" si="9"/>
        <v>36859938</v>
      </c>
      <c r="L48" s="42">
        <f t="shared" si="9"/>
        <v>37861524</v>
      </c>
      <c r="M48" s="42">
        <f t="shared" si="9"/>
        <v>51224071</v>
      </c>
      <c r="N48" s="42">
        <f t="shared" si="9"/>
        <v>125945533</v>
      </c>
      <c r="O48" s="42">
        <f t="shared" si="9"/>
        <v>46247178</v>
      </c>
      <c r="P48" s="42">
        <f t="shared" si="9"/>
        <v>47565716</v>
      </c>
      <c r="Q48" s="42">
        <f t="shared" si="9"/>
        <v>50650384</v>
      </c>
      <c r="R48" s="42">
        <f t="shared" si="9"/>
        <v>144463278</v>
      </c>
      <c r="S48" s="42">
        <f t="shared" si="9"/>
        <v>42125278</v>
      </c>
      <c r="T48" s="42">
        <f t="shared" si="9"/>
        <v>49900425</v>
      </c>
      <c r="U48" s="42">
        <f t="shared" si="9"/>
        <v>0</v>
      </c>
      <c r="V48" s="42">
        <f t="shared" si="9"/>
        <v>92025703</v>
      </c>
      <c r="W48" s="42">
        <f t="shared" si="9"/>
        <v>460055535</v>
      </c>
      <c r="X48" s="42">
        <f t="shared" si="9"/>
        <v>836960148</v>
      </c>
      <c r="Y48" s="42">
        <f t="shared" si="9"/>
        <v>-376904613</v>
      </c>
      <c r="Z48" s="43">
        <f>+IF(X48&lt;&gt;0,+(Y48/X48)*100,0)</f>
        <v>-45.03256384436598</v>
      </c>
      <c r="AA48" s="40">
        <f>+AA28+AA32+AA38+AA42+AA47</f>
        <v>836960148</v>
      </c>
    </row>
    <row r="49" spans="1:27" ht="12.75">
      <c r="A49" s="14" t="s">
        <v>79</v>
      </c>
      <c r="B49" s="15"/>
      <c r="C49" s="44">
        <f aca="true" t="shared" si="10" ref="C49:Y49">+C25-C48</f>
        <v>-140926654</v>
      </c>
      <c r="D49" s="44">
        <f>+D25-D48</f>
        <v>0</v>
      </c>
      <c r="E49" s="45">
        <f t="shared" si="10"/>
        <v>140717016</v>
      </c>
      <c r="F49" s="46">
        <f t="shared" si="10"/>
        <v>204116640</v>
      </c>
      <c r="G49" s="46">
        <f t="shared" si="10"/>
        <v>25609362</v>
      </c>
      <c r="H49" s="46">
        <f t="shared" si="10"/>
        <v>19328358</v>
      </c>
      <c r="I49" s="46">
        <f t="shared" si="10"/>
        <v>22004979</v>
      </c>
      <c r="J49" s="46">
        <f t="shared" si="10"/>
        <v>66942699</v>
      </c>
      <c r="K49" s="46">
        <f t="shared" si="10"/>
        <v>13018709</v>
      </c>
      <c r="L49" s="46">
        <f t="shared" si="10"/>
        <v>19412182</v>
      </c>
      <c r="M49" s="46">
        <f t="shared" si="10"/>
        <v>6186181</v>
      </c>
      <c r="N49" s="46">
        <f t="shared" si="10"/>
        <v>38617072</v>
      </c>
      <c r="O49" s="46">
        <f t="shared" si="10"/>
        <v>10331903</v>
      </c>
      <c r="P49" s="46">
        <f t="shared" si="10"/>
        <v>8975359</v>
      </c>
      <c r="Q49" s="46">
        <f t="shared" si="10"/>
        <v>5987858</v>
      </c>
      <c r="R49" s="46">
        <f t="shared" si="10"/>
        <v>25295120</v>
      </c>
      <c r="S49" s="46">
        <f t="shared" si="10"/>
        <v>7388290</v>
      </c>
      <c r="T49" s="46">
        <f t="shared" si="10"/>
        <v>-2635850</v>
      </c>
      <c r="U49" s="46">
        <f t="shared" si="10"/>
        <v>0</v>
      </c>
      <c r="V49" s="46">
        <f t="shared" si="10"/>
        <v>4752440</v>
      </c>
      <c r="W49" s="46">
        <f t="shared" si="10"/>
        <v>135607331</v>
      </c>
      <c r="X49" s="46">
        <f>IF(F25=F48,0,X25-X48)</f>
        <v>204116640</v>
      </c>
      <c r="Y49" s="46">
        <f t="shared" si="10"/>
        <v>-68509309</v>
      </c>
      <c r="Z49" s="47">
        <f>+IF(X49&lt;&gt;0,+(Y49/X49)*100,0)</f>
        <v>-33.563804009315454</v>
      </c>
      <c r="AA49" s="44">
        <f>+AA25-AA48</f>
        <v>204116640</v>
      </c>
    </row>
    <row r="50" spans="1:27" ht="12.75">
      <c r="A50" s="16" t="s">
        <v>80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85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238996622</v>
      </c>
      <c r="D5" s="19">
        <f>SUM(D6:D8)</f>
        <v>0</v>
      </c>
      <c r="E5" s="20">
        <f t="shared" si="0"/>
        <v>247850292</v>
      </c>
      <c r="F5" s="21">
        <f t="shared" si="0"/>
        <v>252850534</v>
      </c>
      <c r="G5" s="21">
        <f t="shared" si="0"/>
        <v>108804703</v>
      </c>
      <c r="H5" s="21">
        <f t="shared" si="0"/>
        <v>108804703</v>
      </c>
      <c r="I5" s="21">
        <f t="shared" si="0"/>
        <v>108804703</v>
      </c>
      <c r="J5" s="21">
        <f t="shared" si="0"/>
        <v>326414109</v>
      </c>
      <c r="K5" s="21">
        <f t="shared" si="0"/>
        <v>10996645</v>
      </c>
      <c r="L5" s="21">
        <f t="shared" si="0"/>
        <v>12681676</v>
      </c>
      <c r="M5" s="21">
        <f t="shared" si="0"/>
        <v>0</v>
      </c>
      <c r="N5" s="21">
        <f t="shared" si="0"/>
        <v>23678321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350092430</v>
      </c>
      <c r="X5" s="21">
        <f t="shared" si="0"/>
        <v>252850534</v>
      </c>
      <c r="Y5" s="21">
        <f t="shared" si="0"/>
        <v>97241896</v>
      </c>
      <c r="Z5" s="4">
        <f>+IF(X5&lt;&gt;0,+(Y5/X5)*100,0)</f>
        <v>38.45825217834027</v>
      </c>
      <c r="AA5" s="19">
        <f>SUM(AA6:AA8)</f>
        <v>252850534</v>
      </c>
    </row>
    <row r="6" spans="1:27" ht="12.75">
      <c r="A6" s="5" t="s">
        <v>32</v>
      </c>
      <c r="B6" s="3"/>
      <c r="C6" s="22"/>
      <c r="D6" s="22"/>
      <c r="E6" s="23">
        <v>48</v>
      </c>
      <c r="F6" s="24">
        <v>48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48</v>
      </c>
      <c r="Y6" s="24">
        <v>-48</v>
      </c>
      <c r="Z6" s="6">
        <v>-100</v>
      </c>
      <c r="AA6" s="22">
        <v>48</v>
      </c>
    </row>
    <row r="7" spans="1:27" ht="12.75">
      <c r="A7" s="5" t="s">
        <v>33</v>
      </c>
      <c r="B7" s="3"/>
      <c r="C7" s="25">
        <v>238996622</v>
      </c>
      <c r="D7" s="25"/>
      <c r="E7" s="26">
        <v>247850244</v>
      </c>
      <c r="F7" s="27">
        <v>252850486</v>
      </c>
      <c r="G7" s="27">
        <v>108804703</v>
      </c>
      <c r="H7" s="27">
        <v>108804703</v>
      </c>
      <c r="I7" s="27">
        <v>108804703</v>
      </c>
      <c r="J7" s="27">
        <v>326414109</v>
      </c>
      <c r="K7" s="27">
        <v>10996645</v>
      </c>
      <c r="L7" s="27">
        <v>12681676</v>
      </c>
      <c r="M7" s="27"/>
      <c r="N7" s="27">
        <v>23678321</v>
      </c>
      <c r="O7" s="27"/>
      <c r="P7" s="27"/>
      <c r="Q7" s="27"/>
      <c r="R7" s="27"/>
      <c r="S7" s="27"/>
      <c r="T7" s="27"/>
      <c r="U7" s="27"/>
      <c r="V7" s="27"/>
      <c r="W7" s="27">
        <v>350092430</v>
      </c>
      <c r="X7" s="27">
        <v>252850486</v>
      </c>
      <c r="Y7" s="27">
        <v>97241944</v>
      </c>
      <c r="Z7" s="7">
        <v>38.46</v>
      </c>
      <c r="AA7" s="25">
        <v>252850486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467472</v>
      </c>
      <c r="D9" s="19">
        <f>SUM(D10:D14)</f>
        <v>0</v>
      </c>
      <c r="E9" s="20">
        <f t="shared" si="1"/>
        <v>1847802</v>
      </c>
      <c r="F9" s="21">
        <f t="shared" si="1"/>
        <v>1847746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1666</v>
      </c>
      <c r="M9" s="21">
        <f t="shared" si="1"/>
        <v>0</v>
      </c>
      <c r="N9" s="21">
        <f t="shared" si="1"/>
        <v>1666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1666</v>
      </c>
      <c r="X9" s="21">
        <f t="shared" si="1"/>
        <v>1847746</v>
      </c>
      <c r="Y9" s="21">
        <f t="shared" si="1"/>
        <v>-1846080</v>
      </c>
      <c r="Z9" s="4">
        <f>+IF(X9&lt;&gt;0,+(Y9/X9)*100,0)</f>
        <v>-99.90983609219016</v>
      </c>
      <c r="AA9" s="19">
        <f>SUM(AA10:AA14)</f>
        <v>1847746</v>
      </c>
    </row>
    <row r="10" spans="1:27" ht="12.75">
      <c r="A10" s="5" t="s">
        <v>36</v>
      </c>
      <c r="B10" s="3"/>
      <c r="C10" s="22">
        <v>467472</v>
      </c>
      <c r="D10" s="22"/>
      <c r="E10" s="23">
        <v>1847670</v>
      </c>
      <c r="F10" s="24">
        <v>1847671</v>
      </c>
      <c r="G10" s="24"/>
      <c r="H10" s="24"/>
      <c r="I10" s="24"/>
      <c r="J10" s="24"/>
      <c r="K10" s="24"/>
      <c r="L10" s="24">
        <v>1666</v>
      </c>
      <c r="M10" s="24"/>
      <c r="N10" s="24">
        <v>1666</v>
      </c>
      <c r="O10" s="24"/>
      <c r="P10" s="24"/>
      <c r="Q10" s="24"/>
      <c r="R10" s="24"/>
      <c r="S10" s="24"/>
      <c r="T10" s="24"/>
      <c r="U10" s="24"/>
      <c r="V10" s="24"/>
      <c r="W10" s="24">
        <v>1666</v>
      </c>
      <c r="X10" s="24">
        <v>1847671</v>
      </c>
      <c r="Y10" s="24">
        <v>-1846005</v>
      </c>
      <c r="Z10" s="6">
        <v>-99.91</v>
      </c>
      <c r="AA10" s="22">
        <v>1847671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/>
      <c r="D12" s="22"/>
      <c r="E12" s="23">
        <v>24</v>
      </c>
      <c r="F12" s="24">
        <v>39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>
        <v>39</v>
      </c>
      <c r="Y12" s="24">
        <v>-39</v>
      </c>
      <c r="Z12" s="6">
        <v>-100</v>
      </c>
      <c r="AA12" s="22">
        <v>39</v>
      </c>
    </row>
    <row r="13" spans="1:27" ht="12.75">
      <c r="A13" s="5" t="s">
        <v>39</v>
      </c>
      <c r="B13" s="3"/>
      <c r="C13" s="22"/>
      <c r="D13" s="22"/>
      <c r="E13" s="23">
        <v>84</v>
      </c>
      <c r="F13" s="24">
        <v>12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>
        <v>12</v>
      </c>
      <c r="Y13" s="24">
        <v>-12</v>
      </c>
      <c r="Z13" s="6">
        <v>-100</v>
      </c>
      <c r="AA13" s="22">
        <v>12</v>
      </c>
    </row>
    <row r="14" spans="1:27" ht="12.75">
      <c r="A14" s="5" t="s">
        <v>40</v>
      </c>
      <c r="B14" s="3"/>
      <c r="C14" s="25"/>
      <c r="D14" s="25"/>
      <c r="E14" s="26">
        <v>24</v>
      </c>
      <c r="F14" s="27">
        <v>24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>
        <v>24</v>
      </c>
      <c r="Y14" s="27">
        <v>-24</v>
      </c>
      <c r="Z14" s="7">
        <v>-100</v>
      </c>
      <c r="AA14" s="25">
        <v>24</v>
      </c>
    </row>
    <row r="15" spans="1:27" ht="12.75">
      <c r="A15" s="2" t="s">
        <v>41</v>
      </c>
      <c r="B15" s="8"/>
      <c r="C15" s="19">
        <f aca="true" t="shared" si="2" ref="C15:Y15">SUM(C16:C18)</f>
        <v>71762525</v>
      </c>
      <c r="D15" s="19">
        <f>SUM(D16:D18)</f>
        <v>0</v>
      </c>
      <c r="E15" s="20">
        <f t="shared" si="2"/>
        <v>72797172</v>
      </c>
      <c r="F15" s="21">
        <f t="shared" si="2"/>
        <v>80897145</v>
      </c>
      <c r="G15" s="21">
        <f t="shared" si="2"/>
        <v>3166</v>
      </c>
      <c r="H15" s="21">
        <f t="shared" si="2"/>
        <v>3166</v>
      </c>
      <c r="I15" s="21">
        <f t="shared" si="2"/>
        <v>3166</v>
      </c>
      <c r="J15" s="21">
        <f t="shared" si="2"/>
        <v>9498</v>
      </c>
      <c r="K15" s="21">
        <f t="shared" si="2"/>
        <v>848295</v>
      </c>
      <c r="L15" s="21">
        <f t="shared" si="2"/>
        <v>845451</v>
      </c>
      <c r="M15" s="21">
        <f t="shared" si="2"/>
        <v>0</v>
      </c>
      <c r="N15" s="21">
        <f t="shared" si="2"/>
        <v>1693746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1703244</v>
      </c>
      <c r="X15" s="21">
        <f t="shared" si="2"/>
        <v>80897145</v>
      </c>
      <c r="Y15" s="21">
        <f t="shared" si="2"/>
        <v>-79193901</v>
      </c>
      <c r="Z15" s="4">
        <f>+IF(X15&lt;&gt;0,+(Y15/X15)*100,0)</f>
        <v>-97.89455610578099</v>
      </c>
      <c r="AA15" s="19">
        <f>SUM(AA16:AA18)</f>
        <v>80897145</v>
      </c>
    </row>
    <row r="16" spans="1:27" ht="12.75">
      <c r="A16" s="5" t="s">
        <v>42</v>
      </c>
      <c r="B16" s="3"/>
      <c r="C16" s="22">
        <v>45082347</v>
      </c>
      <c r="D16" s="22"/>
      <c r="E16" s="23">
        <v>48464084</v>
      </c>
      <c r="F16" s="24">
        <v>52464132</v>
      </c>
      <c r="G16" s="24"/>
      <c r="H16" s="24"/>
      <c r="I16" s="24"/>
      <c r="J16" s="24"/>
      <c r="K16" s="24">
        <v>27845</v>
      </c>
      <c r="L16" s="24">
        <v>30050</v>
      </c>
      <c r="M16" s="24"/>
      <c r="N16" s="24">
        <v>57895</v>
      </c>
      <c r="O16" s="24"/>
      <c r="P16" s="24"/>
      <c r="Q16" s="24"/>
      <c r="R16" s="24"/>
      <c r="S16" s="24"/>
      <c r="T16" s="24"/>
      <c r="U16" s="24"/>
      <c r="V16" s="24"/>
      <c r="W16" s="24">
        <v>57895</v>
      </c>
      <c r="X16" s="24">
        <v>52464132</v>
      </c>
      <c r="Y16" s="24">
        <v>-52406237</v>
      </c>
      <c r="Z16" s="6">
        <v>-99.89</v>
      </c>
      <c r="AA16" s="22">
        <v>52464132</v>
      </c>
    </row>
    <row r="17" spans="1:27" ht="12.75">
      <c r="A17" s="5" t="s">
        <v>43</v>
      </c>
      <c r="B17" s="3"/>
      <c r="C17" s="22">
        <v>9977962</v>
      </c>
      <c r="D17" s="22"/>
      <c r="E17" s="23">
        <v>4012076</v>
      </c>
      <c r="F17" s="24">
        <v>8112001</v>
      </c>
      <c r="G17" s="24">
        <v>3166</v>
      </c>
      <c r="H17" s="24">
        <v>3166</v>
      </c>
      <c r="I17" s="24">
        <v>3166</v>
      </c>
      <c r="J17" s="24">
        <v>9498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9498</v>
      </c>
      <c r="X17" s="24">
        <v>8112001</v>
      </c>
      <c r="Y17" s="24">
        <v>-8102503</v>
      </c>
      <c r="Z17" s="6">
        <v>-99.88</v>
      </c>
      <c r="AA17" s="22">
        <v>8112001</v>
      </c>
    </row>
    <row r="18" spans="1:27" ht="12.75">
      <c r="A18" s="5" t="s">
        <v>44</v>
      </c>
      <c r="B18" s="3"/>
      <c r="C18" s="22">
        <v>16702216</v>
      </c>
      <c r="D18" s="22"/>
      <c r="E18" s="23">
        <v>20321012</v>
      </c>
      <c r="F18" s="24">
        <v>20321012</v>
      </c>
      <c r="G18" s="24"/>
      <c r="H18" s="24"/>
      <c r="I18" s="24"/>
      <c r="J18" s="24"/>
      <c r="K18" s="24">
        <v>820450</v>
      </c>
      <c r="L18" s="24">
        <v>815401</v>
      </c>
      <c r="M18" s="24"/>
      <c r="N18" s="24">
        <v>1635851</v>
      </c>
      <c r="O18" s="24"/>
      <c r="P18" s="24"/>
      <c r="Q18" s="24"/>
      <c r="R18" s="24"/>
      <c r="S18" s="24"/>
      <c r="T18" s="24"/>
      <c r="U18" s="24"/>
      <c r="V18" s="24"/>
      <c r="W18" s="24">
        <v>1635851</v>
      </c>
      <c r="X18" s="24">
        <v>20321012</v>
      </c>
      <c r="Y18" s="24">
        <v>-18685161</v>
      </c>
      <c r="Z18" s="6">
        <v>-91.95</v>
      </c>
      <c r="AA18" s="22">
        <v>20321012</v>
      </c>
    </row>
    <row r="19" spans="1:27" ht="12.75">
      <c r="A19" s="2" t="s">
        <v>45</v>
      </c>
      <c r="B19" s="8"/>
      <c r="C19" s="19">
        <f aca="true" t="shared" si="3" ref="C19:Y19">SUM(C20:C23)</f>
        <v>245121958</v>
      </c>
      <c r="D19" s="19">
        <f>SUM(D20:D23)</f>
        <v>0</v>
      </c>
      <c r="E19" s="20">
        <f t="shared" si="3"/>
        <v>246183562</v>
      </c>
      <c r="F19" s="21">
        <f t="shared" si="3"/>
        <v>303048691</v>
      </c>
      <c r="G19" s="21">
        <f t="shared" si="3"/>
        <v>992290</v>
      </c>
      <c r="H19" s="21">
        <f t="shared" si="3"/>
        <v>992290</v>
      </c>
      <c r="I19" s="21">
        <f t="shared" si="3"/>
        <v>992290</v>
      </c>
      <c r="J19" s="21">
        <f t="shared" si="3"/>
        <v>2976870</v>
      </c>
      <c r="K19" s="21">
        <f t="shared" si="3"/>
        <v>424938461</v>
      </c>
      <c r="L19" s="21">
        <f t="shared" si="3"/>
        <v>964197112</v>
      </c>
      <c r="M19" s="21">
        <f t="shared" si="3"/>
        <v>0</v>
      </c>
      <c r="N19" s="21">
        <f t="shared" si="3"/>
        <v>1389135573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1392112443</v>
      </c>
      <c r="X19" s="21">
        <f t="shared" si="3"/>
        <v>303048691</v>
      </c>
      <c r="Y19" s="21">
        <f t="shared" si="3"/>
        <v>1089063752</v>
      </c>
      <c r="Z19" s="4">
        <f>+IF(X19&lt;&gt;0,+(Y19/X19)*100,0)</f>
        <v>359.36923152722017</v>
      </c>
      <c r="AA19" s="19">
        <f>SUM(AA20:AA23)</f>
        <v>303048691</v>
      </c>
    </row>
    <row r="20" spans="1:27" ht="12.75">
      <c r="A20" s="5" t="s">
        <v>46</v>
      </c>
      <c r="B20" s="3"/>
      <c r="C20" s="22">
        <v>139692383</v>
      </c>
      <c r="D20" s="22"/>
      <c r="E20" s="23">
        <v>163862000</v>
      </c>
      <c r="F20" s="24">
        <v>195306019</v>
      </c>
      <c r="G20" s="24">
        <v>194961</v>
      </c>
      <c r="H20" s="24">
        <v>194961</v>
      </c>
      <c r="I20" s="24">
        <v>194961</v>
      </c>
      <c r="J20" s="24">
        <v>584883</v>
      </c>
      <c r="K20" s="24">
        <v>409167162</v>
      </c>
      <c r="L20" s="24">
        <v>926528375</v>
      </c>
      <c r="M20" s="24"/>
      <c r="N20" s="24">
        <v>1335695537</v>
      </c>
      <c r="O20" s="24"/>
      <c r="P20" s="24"/>
      <c r="Q20" s="24"/>
      <c r="R20" s="24"/>
      <c r="S20" s="24"/>
      <c r="T20" s="24"/>
      <c r="U20" s="24"/>
      <c r="V20" s="24"/>
      <c r="W20" s="24">
        <v>1336280420</v>
      </c>
      <c r="X20" s="24">
        <v>195306019</v>
      </c>
      <c r="Y20" s="24">
        <v>1140974401</v>
      </c>
      <c r="Z20" s="6">
        <v>584.2</v>
      </c>
      <c r="AA20" s="22">
        <v>195306019</v>
      </c>
    </row>
    <row r="21" spans="1:27" ht="12.75">
      <c r="A21" s="5" t="s">
        <v>47</v>
      </c>
      <c r="B21" s="3"/>
      <c r="C21" s="22">
        <v>71595953</v>
      </c>
      <c r="D21" s="22"/>
      <c r="E21" s="23">
        <v>49642562</v>
      </c>
      <c r="F21" s="24">
        <v>52742574</v>
      </c>
      <c r="G21" s="24">
        <v>176517</v>
      </c>
      <c r="H21" s="24">
        <v>176517</v>
      </c>
      <c r="I21" s="24">
        <v>176517</v>
      </c>
      <c r="J21" s="24">
        <v>529551</v>
      </c>
      <c r="K21" s="24">
        <v>14556039</v>
      </c>
      <c r="L21" s="24">
        <v>34451858</v>
      </c>
      <c r="M21" s="24"/>
      <c r="N21" s="24">
        <v>49007897</v>
      </c>
      <c r="O21" s="24"/>
      <c r="P21" s="24"/>
      <c r="Q21" s="24"/>
      <c r="R21" s="24"/>
      <c r="S21" s="24"/>
      <c r="T21" s="24"/>
      <c r="U21" s="24"/>
      <c r="V21" s="24"/>
      <c r="W21" s="24">
        <v>49537448</v>
      </c>
      <c r="X21" s="24">
        <v>52742574</v>
      </c>
      <c r="Y21" s="24">
        <v>-3205126</v>
      </c>
      <c r="Z21" s="6">
        <v>-6.08</v>
      </c>
      <c r="AA21" s="22">
        <v>52742574</v>
      </c>
    </row>
    <row r="22" spans="1:27" ht="12.75">
      <c r="A22" s="5" t="s">
        <v>48</v>
      </c>
      <c r="B22" s="3"/>
      <c r="C22" s="25">
        <v>33947484</v>
      </c>
      <c r="D22" s="25"/>
      <c r="E22" s="26">
        <v>34000000</v>
      </c>
      <c r="F22" s="27">
        <v>56321098</v>
      </c>
      <c r="G22" s="27">
        <v>385325</v>
      </c>
      <c r="H22" s="27">
        <v>385325</v>
      </c>
      <c r="I22" s="27">
        <v>385325</v>
      </c>
      <c r="J22" s="27">
        <v>1155975</v>
      </c>
      <c r="K22" s="27">
        <v>1215260</v>
      </c>
      <c r="L22" s="27">
        <v>3238145</v>
      </c>
      <c r="M22" s="27"/>
      <c r="N22" s="27">
        <v>4453405</v>
      </c>
      <c r="O22" s="27"/>
      <c r="P22" s="27"/>
      <c r="Q22" s="27"/>
      <c r="R22" s="27"/>
      <c r="S22" s="27"/>
      <c r="T22" s="27"/>
      <c r="U22" s="27"/>
      <c r="V22" s="27"/>
      <c r="W22" s="27">
        <v>5609380</v>
      </c>
      <c r="X22" s="27">
        <v>56321098</v>
      </c>
      <c r="Y22" s="27">
        <v>-50711718</v>
      </c>
      <c r="Z22" s="7">
        <v>-90.04</v>
      </c>
      <c r="AA22" s="25">
        <v>56321098</v>
      </c>
    </row>
    <row r="23" spans="1:27" ht="12.75">
      <c r="A23" s="5" t="s">
        <v>49</v>
      </c>
      <c r="B23" s="3"/>
      <c r="C23" s="22">
        <v>-113862</v>
      </c>
      <c r="D23" s="22"/>
      <c r="E23" s="23">
        <v>-1321000</v>
      </c>
      <c r="F23" s="24">
        <v>-1321000</v>
      </c>
      <c r="G23" s="24">
        <v>235487</v>
      </c>
      <c r="H23" s="24">
        <v>235487</v>
      </c>
      <c r="I23" s="24">
        <v>235487</v>
      </c>
      <c r="J23" s="24">
        <v>706461</v>
      </c>
      <c r="K23" s="24"/>
      <c r="L23" s="24">
        <v>-21266</v>
      </c>
      <c r="M23" s="24"/>
      <c r="N23" s="24">
        <v>-21266</v>
      </c>
      <c r="O23" s="24"/>
      <c r="P23" s="24"/>
      <c r="Q23" s="24"/>
      <c r="R23" s="24"/>
      <c r="S23" s="24"/>
      <c r="T23" s="24"/>
      <c r="U23" s="24"/>
      <c r="V23" s="24"/>
      <c r="W23" s="24">
        <v>685195</v>
      </c>
      <c r="X23" s="24">
        <v>-1321000</v>
      </c>
      <c r="Y23" s="24">
        <v>2006195</v>
      </c>
      <c r="Z23" s="6">
        <v>-151.87</v>
      </c>
      <c r="AA23" s="22">
        <v>-1321000</v>
      </c>
    </row>
    <row r="24" spans="1:27" ht="12.75">
      <c r="A24" s="2" t="s">
        <v>50</v>
      </c>
      <c r="B24" s="8" t="s">
        <v>51</v>
      </c>
      <c r="C24" s="19"/>
      <c r="D24" s="19"/>
      <c r="E24" s="20">
        <v>439736</v>
      </c>
      <c r="F24" s="21">
        <v>2900000</v>
      </c>
      <c r="G24" s="21">
        <v>45981</v>
      </c>
      <c r="H24" s="21">
        <v>45981</v>
      </c>
      <c r="I24" s="21">
        <v>45981</v>
      </c>
      <c r="J24" s="21">
        <v>137943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>
        <v>137943</v>
      </c>
      <c r="X24" s="21">
        <v>2900000</v>
      </c>
      <c r="Y24" s="21">
        <v>-2762057</v>
      </c>
      <c r="Z24" s="4">
        <v>-95.24</v>
      </c>
      <c r="AA24" s="19">
        <v>2900000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556348577</v>
      </c>
      <c r="D25" s="40">
        <f>+D5+D9+D15+D19+D24</f>
        <v>0</v>
      </c>
      <c r="E25" s="41">
        <f t="shared" si="4"/>
        <v>569118564</v>
      </c>
      <c r="F25" s="42">
        <f t="shared" si="4"/>
        <v>641544116</v>
      </c>
      <c r="G25" s="42">
        <f t="shared" si="4"/>
        <v>109846140</v>
      </c>
      <c r="H25" s="42">
        <f t="shared" si="4"/>
        <v>109846140</v>
      </c>
      <c r="I25" s="42">
        <f t="shared" si="4"/>
        <v>109846140</v>
      </c>
      <c r="J25" s="42">
        <f t="shared" si="4"/>
        <v>329538420</v>
      </c>
      <c r="K25" s="42">
        <f t="shared" si="4"/>
        <v>436783401</v>
      </c>
      <c r="L25" s="42">
        <f t="shared" si="4"/>
        <v>977725905</v>
      </c>
      <c r="M25" s="42">
        <f t="shared" si="4"/>
        <v>0</v>
      </c>
      <c r="N25" s="42">
        <f t="shared" si="4"/>
        <v>1414509306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1744047726</v>
      </c>
      <c r="X25" s="42">
        <f t="shared" si="4"/>
        <v>641544116</v>
      </c>
      <c r="Y25" s="42">
        <f t="shared" si="4"/>
        <v>1102503610</v>
      </c>
      <c r="Z25" s="43">
        <f>+IF(X25&lt;&gt;0,+(Y25/X25)*100,0)</f>
        <v>171.85156601140113</v>
      </c>
      <c r="AA25" s="40">
        <f>+AA5+AA9+AA15+AA19+AA24</f>
        <v>641544116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223027142</v>
      </c>
      <c r="D28" s="19">
        <f>SUM(D29:D31)</f>
        <v>0</v>
      </c>
      <c r="E28" s="20">
        <f t="shared" si="5"/>
        <v>231585073</v>
      </c>
      <c r="F28" s="21">
        <f t="shared" si="5"/>
        <v>410882264</v>
      </c>
      <c r="G28" s="21">
        <f t="shared" si="5"/>
        <v>8092007</v>
      </c>
      <c r="H28" s="21">
        <f t="shared" si="5"/>
        <v>8092007</v>
      </c>
      <c r="I28" s="21">
        <f t="shared" si="5"/>
        <v>8092007</v>
      </c>
      <c r="J28" s="21">
        <f t="shared" si="5"/>
        <v>24276021</v>
      </c>
      <c r="K28" s="21">
        <f t="shared" si="5"/>
        <v>7510412</v>
      </c>
      <c r="L28" s="21">
        <f t="shared" si="5"/>
        <v>2762813</v>
      </c>
      <c r="M28" s="21">
        <f t="shared" si="5"/>
        <v>0</v>
      </c>
      <c r="N28" s="21">
        <f t="shared" si="5"/>
        <v>10273225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34549246</v>
      </c>
      <c r="X28" s="21">
        <f t="shared" si="5"/>
        <v>410882264</v>
      </c>
      <c r="Y28" s="21">
        <f t="shared" si="5"/>
        <v>-376333018</v>
      </c>
      <c r="Z28" s="4">
        <f>+IF(X28&lt;&gt;0,+(Y28/X28)*100,0)</f>
        <v>-91.59144868808453</v>
      </c>
      <c r="AA28" s="19">
        <f>SUM(AA29:AA31)</f>
        <v>410882264</v>
      </c>
    </row>
    <row r="29" spans="1:27" ht="12.75">
      <c r="A29" s="5" t="s">
        <v>32</v>
      </c>
      <c r="B29" s="3"/>
      <c r="C29" s="22">
        <v>37966304</v>
      </c>
      <c r="D29" s="22"/>
      <c r="E29" s="23">
        <v>45940780</v>
      </c>
      <c r="F29" s="24">
        <v>45417421</v>
      </c>
      <c r="G29" s="24">
        <v>1979936</v>
      </c>
      <c r="H29" s="24">
        <v>1979936</v>
      </c>
      <c r="I29" s="24">
        <v>1979936</v>
      </c>
      <c r="J29" s="24">
        <v>5939808</v>
      </c>
      <c r="K29" s="24">
        <v>840540</v>
      </c>
      <c r="L29" s="24">
        <v>90939</v>
      </c>
      <c r="M29" s="24"/>
      <c r="N29" s="24">
        <v>931479</v>
      </c>
      <c r="O29" s="24"/>
      <c r="P29" s="24"/>
      <c r="Q29" s="24"/>
      <c r="R29" s="24"/>
      <c r="S29" s="24"/>
      <c r="T29" s="24"/>
      <c r="U29" s="24"/>
      <c r="V29" s="24"/>
      <c r="W29" s="24">
        <v>6871287</v>
      </c>
      <c r="X29" s="24">
        <v>45417421</v>
      </c>
      <c r="Y29" s="24">
        <v>-38546134</v>
      </c>
      <c r="Z29" s="6">
        <v>-84.87</v>
      </c>
      <c r="AA29" s="22">
        <v>45417421</v>
      </c>
    </row>
    <row r="30" spans="1:27" ht="12.75">
      <c r="A30" s="5" t="s">
        <v>33</v>
      </c>
      <c r="B30" s="3"/>
      <c r="C30" s="25">
        <v>185060838</v>
      </c>
      <c r="D30" s="25"/>
      <c r="E30" s="26">
        <v>185644293</v>
      </c>
      <c r="F30" s="27">
        <v>365464843</v>
      </c>
      <c r="G30" s="27">
        <v>6112071</v>
      </c>
      <c r="H30" s="27">
        <v>6112071</v>
      </c>
      <c r="I30" s="27">
        <v>6112071</v>
      </c>
      <c r="J30" s="27">
        <v>18336213</v>
      </c>
      <c r="K30" s="27">
        <v>6669872</v>
      </c>
      <c r="L30" s="27">
        <v>2671874</v>
      </c>
      <c r="M30" s="27"/>
      <c r="N30" s="27">
        <v>9341746</v>
      </c>
      <c r="O30" s="27"/>
      <c r="P30" s="27"/>
      <c r="Q30" s="27"/>
      <c r="R30" s="27"/>
      <c r="S30" s="27"/>
      <c r="T30" s="27"/>
      <c r="U30" s="27"/>
      <c r="V30" s="27"/>
      <c r="W30" s="27">
        <v>27677959</v>
      </c>
      <c r="X30" s="27">
        <v>365464843</v>
      </c>
      <c r="Y30" s="27">
        <v>-337786884</v>
      </c>
      <c r="Z30" s="7">
        <v>-92.43</v>
      </c>
      <c r="AA30" s="25">
        <v>365464843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22966172</v>
      </c>
      <c r="D32" s="19">
        <f>SUM(D33:D37)</f>
        <v>0</v>
      </c>
      <c r="E32" s="20">
        <f t="shared" si="6"/>
        <v>41323463</v>
      </c>
      <c r="F32" s="21">
        <f t="shared" si="6"/>
        <v>42548337</v>
      </c>
      <c r="G32" s="21">
        <f t="shared" si="6"/>
        <v>88202</v>
      </c>
      <c r="H32" s="21">
        <f t="shared" si="6"/>
        <v>88202</v>
      </c>
      <c r="I32" s="21">
        <f t="shared" si="6"/>
        <v>88202</v>
      </c>
      <c r="J32" s="21">
        <f t="shared" si="6"/>
        <v>264606</v>
      </c>
      <c r="K32" s="21">
        <f t="shared" si="6"/>
        <v>3980413</v>
      </c>
      <c r="L32" s="21">
        <f t="shared" si="6"/>
        <v>1202295</v>
      </c>
      <c r="M32" s="21">
        <f t="shared" si="6"/>
        <v>0</v>
      </c>
      <c r="N32" s="21">
        <f t="shared" si="6"/>
        <v>5182708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5447314</v>
      </c>
      <c r="X32" s="21">
        <f t="shared" si="6"/>
        <v>42548337</v>
      </c>
      <c r="Y32" s="21">
        <f t="shared" si="6"/>
        <v>-37101023</v>
      </c>
      <c r="Z32" s="4">
        <f>+IF(X32&lt;&gt;0,+(Y32/X32)*100,0)</f>
        <v>-87.1973515674655</v>
      </c>
      <c r="AA32" s="19">
        <f>SUM(AA33:AA37)</f>
        <v>42548337</v>
      </c>
    </row>
    <row r="33" spans="1:27" ht="12.75">
      <c r="A33" s="5" t="s">
        <v>36</v>
      </c>
      <c r="B33" s="3"/>
      <c r="C33" s="22">
        <v>19607623</v>
      </c>
      <c r="D33" s="22"/>
      <c r="E33" s="23">
        <v>32579689</v>
      </c>
      <c r="F33" s="24">
        <v>34134217</v>
      </c>
      <c r="G33" s="24">
        <v>-68438</v>
      </c>
      <c r="H33" s="24">
        <v>-68438</v>
      </c>
      <c r="I33" s="24">
        <v>-68438</v>
      </c>
      <c r="J33" s="24">
        <v>-205314</v>
      </c>
      <c r="K33" s="24">
        <v>3980413</v>
      </c>
      <c r="L33" s="24">
        <v>1202295</v>
      </c>
      <c r="M33" s="24"/>
      <c r="N33" s="24">
        <v>5182708</v>
      </c>
      <c r="O33" s="24"/>
      <c r="P33" s="24"/>
      <c r="Q33" s="24"/>
      <c r="R33" s="24"/>
      <c r="S33" s="24"/>
      <c r="T33" s="24"/>
      <c r="U33" s="24"/>
      <c r="V33" s="24"/>
      <c r="W33" s="24">
        <v>4977394</v>
      </c>
      <c r="X33" s="24">
        <v>34134217</v>
      </c>
      <c r="Y33" s="24">
        <v>-29156823</v>
      </c>
      <c r="Z33" s="6">
        <v>-85.42</v>
      </c>
      <c r="AA33" s="22">
        <v>34134217</v>
      </c>
    </row>
    <row r="34" spans="1:27" ht="12.75">
      <c r="A34" s="5" t="s">
        <v>37</v>
      </c>
      <c r="B34" s="3"/>
      <c r="C34" s="22"/>
      <c r="D34" s="22"/>
      <c r="E34" s="23"/>
      <c r="F34" s="24"/>
      <c r="G34" s="24">
        <v>156640</v>
      </c>
      <c r="H34" s="24">
        <v>156640</v>
      </c>
      <c r="I34" s="24">
        <v>156640</v>
      </c>
      <c r="J34" s="24">
        <v>469920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469920</v>
      </c>
      <c r="X34" s="24"/>
      <c r="Y34" s="24">
        <v>469920</v>
      </c>
      <c r="Z34" s="6"/>
      <c r="AA34" s="22"/>
    </row>
    <row r="35" spans="1:27" ht="12.75">
      <c r="A35" s="5" t="s">
        <v>38</v>
      </c>
      <c r="B35" s="3"/>
      <c r="C35" s="22">
        <v>877795</v>
      </c>
      <c r="D35" s="22"/>
      <c r="E35" s="23">
        <v>4371887</v>
      </c>
      <c r="F35" s="24">
        <v>4207060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>
        <v>4207060</v>
      </c>
      <c r="Y35" s="24">
        <v>-4207060</v>
      </c>
      <c r="Z35" s="6">
        <v>-100</v>
      </c>
      <c r="AA35" s="22">
        <v>4207060</v>
      </c>
    </row>
    <row r="36" spans="1:27" ht="12.75">
      <c r="A36" s="5" t="s">
        <v>39</v>
      </c>
      <c r="B36" s="3"/>
      <c r="C36" s="22">
        <v>2480754</v>
      </c>
      <c r="D36" s="22"/>
      <c r="E36" s="23">
        <v>4371887</v>
      </c>
      <c r="F36" s="24">
        <v>4207060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>
        <v>4207060</v>
      </c>
      <c r="Y36" s="24">
        <v>-4207060</v>
      </c>
      <c r="Z36" s="6">
        <v>-100</v>
      </c>
      <c r="AA36" s="22">
        <v>4207060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79847190</v>
      </c>
      <c r="D38" s="19">
        <f>SUM(D39:D41)</f>
        <v>0</v>
      </c>
      <c r="E38" s="20">
        <f t="shared" si="7"/>
        <v>45096100</v>
      </c>
      <c r="F38" s="21">
        <f t="shared" si="7"/>
        <v>45625311</v>
      </c>
      <c r="G38" s="21">
        <f t="shared" si="7"/>
        <v>433607</v>
      </c>
      <c r="H38" s="21">
        <f t="shared" si="7"/>
        <v>433607</v>
      </c>
      <c r="I38" s="21">
        <f t="shared" si="7"/>
        <v>433607</v>
      </c>
      <c r="J38" s="21">
        <f t="shared" si="7"/>
        <v>1300821</v>
      </c>
      <c r="K38" s="21">
        <f t="shared" si="7"/>
        <v>274022</v>
      </c>
      <c r="L38" s="21">
        <f t="shared" si="7"/>
        <v>36214</v>
      </c>
      <c r="M38" s="21">
        <f t="shared" si="7"/>
        <v>0</v>
      </c>
      <c r="N38" s="21">
        <f t="shared" si="7"/>
        <v>310236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1611057</v>
      </c>
      <c r="X38" s="21">
        <f t="shared" si="7"/>
        <v>45625311</v>
      </c>
      <c r="Y38" s="21">
        <f t="shared" si="7"/>
        <v>-44014254</v>
      </c>
      <c r="Z38" s="4">
        <f>+IF(X38&lt;&gt;0,+(Y38/X38)*100,0)</f>
        <v>-96.4689402336348</v>
      </c>
      <c r="AA38" s="19">
        <f>SUM(AA39:AA41)</f>
        <v>45625311</v>
      </c>
    </row>
    <row r="39" spans="1:27" ht="12.75">
      <c r="A39" s="5" t="s">
        <v>42</v>
      </c>
      <c r="B39" s="3"/>
      <c r="C39" s="22">
        <v>14061697</v>
      </c>
      <c r="D39" s="22"/>
      <c r="E39" s="23">
        <v>17838548</v>
      </c>
      <c r="F39" s="24">
        <v>17620320</v>
      </c>
      <c r="G39" s="24">
        <v>38198</v>
      </c>
      <c r="H39" s="24">
        <v>38198</v>
      </c>
      <c r="I39" s="24">
        <v>38198</v>
      </c>
      <c r="J39" s="24">
        <v>114594</v>
      </c>
      <c r="K39" s="24">
        <v>78700</v>
      </c>
      <c r="L39" s="24"/>
      <c r="M39" s="24"/>
      <c r="N39" s="24">
        <v>78700</v>
      </c>
      <c r="O39" s="24"/>
      <c r="P39" s="24"/>
      <c r="Q39" s="24"/>
      <c r="R39" s="24"/>
      <c r="S39" s="24"/>
      <c r="T39" s="24"/>
      <c r="U39" s="24"/>
      <c r="V39" s="24"/>
      <c r="W39" s="24">
        <v>193294</v>
      </c>
      <c r="X39" s="24">
        <v>17620320</v>
      </c>
      <c r="Y39" s="24">
        <v>-17427026</v>
      </c>
      <c r="Z39" s="6">
        <v>-98.9</v>
      </c>
      <c r="AA39" s="22">
        <v>17620320</v>
      </c>
    </row>
    <row r="40" spans="1:27" ht="12.75">
      <c r="A40" s="5" t="s">
        <v>43</v>
      </c>
      <c r="B40" s="3"/>
      <c r="C40" s="22">
        <v>53426274</v>
      </c>
      <c r="D40" s="22"/>
      <c r="E40" s="23">
        <v>22885665</v>
      </c>
      <c r="F40" s="24">
        <v>23576597</v>
      </c>
      <c r="G40" s="24">
        <v>395409</v>
      </c>
      <c r="H40" s="24">
        <v>395409</v>
      </c>
      <c r="I40" s="24">
        <v>395409</v>
      </c>
      <c r="J40" s="24">
        <v>1186227</v>
      </c>
      <c r="K40" s="24">
        <v>195322</v>
      </c>
      <c r="L40" s="24">
        <v>36214</v>
      </c>
      <c r="M40" s="24"/>
      <c r="N40" s="24">
        <v>231536</v>
      </c>
      <c r="O40" s="24"/>
      <c r="P40" s="24"/>
      <c r="Q40" s="24"/>
      <c r="R40" s="24"/>
      <c r="S40" s="24"/>
      <c r="T40" s="24"/>
      <c r="U40" s="24"/>
      <c r="V40" s="24"/>
      <c r="W40" s="24">
        <v>1417763</v>
      </c>
      <c r="X40" s="24">
        <v>23576597</v>
      </c>
      <c r="Y40" s="24">
        <v>-22158834</v>
      </c>
      <c r="Z40" s="6">
        <v>-93.99</v>
      </c>
      <c r="AA40" s="22">
        <v>23576597</v>
      </c>
    </row>
    <row r="41" spans="1:27" ht="12.75">
      <c r="A41" s="5" t="s">
        <v>44</v>
      </c>
      <c r="B41" s="3"/>
      <c r="C41" s="22">
        <v>12359219</v>
      </c>
      <c r="D41" s="22"/>
      <c r="E41" s="23">
        <v>4371887</v>
      </c>
      <c r="F41" s="24">
        <v>4428394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>
        <v>4428394</v>
      </c>
      <c r="Y41" s="24">
        <v>-4428394</v>
      </c>
      <c r="Z41" s="6">
        <v>-100</v>
      </c>
      <c r="AA41" s="22">
        <v>4428394</v>
      </c>
    </row>
    <row r="42" spans="1:27" ht="12.75">
      <c r="A42" s="2" t="s">
        <v>45</v>
      </c>
      <c r="B42" s="8"/>
      <c r="C42" s="19">
        <f aca="true" t="shared" si="8" ref="C42:Y42">SUM(C43:C46)</f>
        <v>185266108</v>
      </c>
      <c r="D42" s="19">
        <f>SUM(D43:D46)</f>
        <v>0</v>
      </c>
      <c r="E42" s="20">
        <f t="shared" si="8"/>
        <v>150523716</v>
      </c>
      <c r="F42" s="21">
        <f t="shared" si="8"/>
        <v>125208954</v>
      </c>
      <c r="G42" s="21">
        <f t="shared" si="8"/>
        <v>2487765</v>
      </c>
      <c r="H42" s="21">
        <f t="shared" si="8"/>
        <v>2487765</v>
      </c>
      <c r="I42" s="21">
        <f t="shared" si="8"/>
        <v>2487765</v>
      </c>
      <c r="J42" s="21">
        <f t="shared" si="8"/>
        <v>7463295</v>
      </c>
      <c r="K42" s="21">
        <f t="shared" si="8"/>
        <v>4554725</v>
      </c>
      <c r="L42" s="21">
        <f t="shared" si="8"/>
        <v>57462</v>
      </c>
      <c r="M42" s="21">
        <f t="shared" si="8"/>
        <v>0</v>
      </c>
      <c r="N42" s="21">
        <f t="shared" si="8"/>
        <v>4612187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12075482</v>
      </c>
      <c r="X42" s="21">
        <f t="shared" si="8"/>
        <v>125208954</v>
      </c>
      <c r="Y42" s="21">
        <f t="shared" si="8"/>
        <v>-113133472</v>
      </c>
      <c r="Z42" s="4">
        <f>+IF(X42&lt;&gt;0,+(Y42/X42)*100,0)</f>
        <v>-90.35573606021818</v>
      </c>
      <c r="AA42" s="19">
        <f>SUM(AA43:AA46)</f>
        <v>125208954</v>
      </c>
    </row>
    <row r="43" spans="1:27" ht="12.75">
      <c r="A43" s="5" t="s">
        <v>46</v>
      </c>
      <c r="B43" s="3"/>
      <c r="C43" s="22">
        <v>153013399</v>
      </c>
      <c r="D43" s="22"/>
      <c r="E43" s="23">
        <v>125082087</v>
      </c>
      <c r="F43" s="24">
        <v>101196598</v>
      </c>
      <c r="G43" s="24">
        <v>2145549</v>
      </c>
      <c r="H43" s="24">
        <v>2145549</v>
      </c>
      <c r="I43" s="24">
        <v>2145549</v>
      </c>
      <c r="J43" s="24">
        <v>6436647</v>
      </c>
      <c r="K43" s="24">
        <v>1865263</v>
      </c>
      <c r="L43" s="24"/>
      <c r="M43" s="24"/>
      <c r="N43" s="24">
        <v>1865263</v>
      </c>
      <c r="O43" s="24"/>
      <c r="P43" s="24"/>
      <c r="Q43" s="24"/>
      <c r="R43" s="24"/>
      <c r="S43" s="24"/>
      <c r="T43" s="24"/>
      <c r="U43" s="24"/>
      <c r="V43" s="24"/>
      <c r="W43" s="24">
        <v>8301910</v>
      </c>
      <c r="X43" s="24">
        <v>101196598</v>
      </c>
      <c r="Y43" s="24">
        <v>-92894688</v>
      </c>
      <c r="Z43" s="6">
        <v>-91.8</v>
      </c>
      <c r="AA43" s="22">
        <v>101196598</v>
      </c>
    </row>
    <row r="44" spans="1:27" ht="12.75">
      <c r="A44" s="5" t="s">
        <v>47</v>
      </c>
      <c r="B44" s="3"/>
      <c r="C44" s="22">
        <v>17352516</v>
      </c>
      <c r="D44" s="22"/>
      <c r="E44" s="23">
        <v>9756742</v>
      </c>
      <c r="F44" s="24">
        <v>9630577</v>
      </c>
      <c r="G44" s="24">
        <v>115025</v>
      </c>
      <c r="H44" s="24">
        <v>115025</v>
      </c>
      <c r="I44" s="24">
        <v>115025</v>
      </c>
      <c r="J44" s="24">
        <v>345075</v>
      </c>
      <c r="K44" s="24">
        <v>131873</v>
      </c>
      <c r="L44" s="24">
        <v>24652</v>
      </c>
      <c r="M44" s="24"/>
      <c r="N44" s="24">
        <v>156525</v>
      </c>
      <c r="O44" s="24"/>
      <c r="P44" s="24"/>
      <c r="Q44" s="24"/>
      <c r="R44" s="24"/>
      <c r="S44" s="24"/>
      <c r="T44" s="24"/>
      <c r="U44" s="24"/>
      <c r="V44" s="24"/>
      <c r="W44" s="24">
        <v>501600</v>
      </c>
      <c r="X44" s="24">
        <v>9630577</v>
      </c>
      <c r="Y44" s="24">
        <v>-9128977</v>
      </c>
      <c r="Z44" s="6">
        <v>-94.79</v>
      </c>
      <c r="AA44" s="22">
        <v>9630577</v>
      </c>
    </row>
    <row r="45" spans="1:27" ht="12.75">
      <c r="A45" s="5" t="s">
        <v>48</v>
      </c>
      <c r="B45" s="3"/>
      <c r="C45" s="25">
        <v>2568089</v>
      </c>
      <c r="D45" s="25"/>
      <c r="E45" s="26">
        <v>5227887</v>
      </c>
      <c r="F45" s="27">
        <v>5063060</v>
      </c>
      <c r="G45" s="27">
        <v>224080</v>
      </c>
      <c r="H45" s="27">
        <v>224080</v>
      </c>
      <c r="I45" s="27">
        <v>224080</v>
      </c>
      <c r="J45" s="27">
        <v>672240</v>
      </c>
      <c r="K45" s="27">
        <v>1138496</v>
      </c>
      <c r="L45" s="27"/>
      <c r="M45" s="27"/>
      <c r="N45" s="27">
        <v>1138496</v>
      </c>
      <c r="O45" s="27"/>
      <c r="P45" s="27"/>
      <c r="Q45" s="27"/>
      <c r="R45" s="27"/>
      <c r="S45" s="27"/>
      <c r="T45" s="27"/>
      <c r="U45" s="27"/>
      <c r="V45" s="27"/>
      <c r="W45" s="27">
        <v>1810736</v>
      </c>
      <c r="X45" s="27">
        <v>5063060</v>
      </c>
      <c r="Y45" s="27">
        <v>-3252324</v>
      </c>
      <c r="Z45" s="7">
        <v>-64.24</v>
      </c>
      <c r="AA45" s="25">
        <v>5063060</v>
      </c>
    </row>
    <row r="46" spans="1:27" ht="12.75">
      <c r="A46" s="5" t="s">
        <v>49</v>
      </c>
      <c r="B46" s="3"/>
      <c r="C46" s="22">
        <v>12332104</v>
      </c>
      <c r="D46" s="22"/>
      <c r="E46" s="23">
        <v>10457000</v>
      </c>
      <c r="F46" s="24">
        <v>9318719</v>
      </c>
      <c r="G46" s="24">
        <v>3111</v>
      </c>
      <c r="H46" s="24">
        <v>3111</v>
      </c>
      <c r="I46" s="24">
        <v>3111</v>
      </c>
      <c r="J46" s="24">
        <v>9333</v>
      </c>
      <c r="K46" s="24">
        <v>1419093</v>
      </c>
      <c r="L46" s="24">
        <v>32810</v>
      </c>
      <c r="M46" s="24"/>
      <c r="N46" s="24">
        <v>1451903</v>
      </c>
      <c r="O46" s="24"/>
      <c r="P46" s="24"/>
      <c r="Q46" s="24"/>
      <c r="R46" s="24"/>
      <c r="S46" s="24"/>
      <c r="T46" s="24"/>
      <c r="U46" s="24"/>
      <c r="V46" s="24"/>
      <c r="W46" s="24">
        <v>1461236</v>
      </c>
      <c r="X46" s="24">
        <v>9318719</v>
      </c>
      <c r="Y46" s="24">
        <v>-7857483</v>
      </c>
      <c r="Z46" s="6">
        <v>-84.32</v>
      </c>
      <c r="AA46" s="22">
        <v>9318719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511106612</v>
      </c>
      <c r="D48" s="40">
        <f>+D28+D32+D38+D42+D47</f>
        <v>0</v>
      </c>
      <c r="E48" s="41">
        <f t="shared" si="9"/>
        <v>468528352</v>
      </c>
      <c r="F48" s="42">
        <f t="shared" si="9"/>
        <v>624264866</v>
      </c>
      <c r="G48" s="42">
        <f t="shared" si="9"/>
        <v>11101581</v>
      </c>
      <c r="H48" s="42">
        <f t="shared" si="9"/>
        <v>11101581</v>
      </c>
      <c r="I48" s="42">
        <f t="shared" si="9"/>
        <v>11101581</v>
      </c>
      <c r="J48" s="42">
        <f t="shared" si="9"/>
        <v>33304743</v>
      </c>
      <c r="K48" s="42">
        <f t="shared" si="9"/>
        <v>16319572</v>
      </c>
      <c r="L48" s="42">
        <f t="shared" si="9"/>
        <v>4058784</v>
      </c>
      <c r="M48" s="42">
        <f t="shared" si="9"/>
        <v>0</v>
      </c>
      <c r="N48" s="42">
        <f t="shared" si="9"/>
        <v>20378356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53683099</v>
      </c>
      <c r="X48" s="42">
        <f t="shared" si="9"/>
        <v>624264866</v>
      </c>
      <c r="Y48" s="42">
        <f t="shared" si="9"/>
        <v>-570581767</v>
      </c>
      <c r="Z48" s="43">
        <f>+IF(X48&lt;&gt;0,+(Y48/X48)*100,0)</f>
        <v>-91.40058940943186</v>
      </c>
      <c r="AA48" s="40">
        <f>+AA28+AA32+AA38+AA42+AA47</f>
        <v>624264866</v>
      </c>
    </row>
    <row r="49" spans="1:27" ht="12.75">
      <c r="A49" s="14" t="s">
        <v>79</v>
      </c>
      <c r="B49" s="15"/>
      <c r="C49" s="44">
        <f aca="true" t="shared" si="10" ref="C49:Y49">+C25-C48</f>
        <v>45241965</v>
      </c>
      <c r="D49" s="44">
        <f>+D25-D48</f>
        <v>0</v>
      </c>
      <c r="E49" s="45">
        <f t="shared" si="10"/>
        <v>100590212</v>
      </c>
      <c r="F49" s="46">
        <f t="shared" si="10"/>
        <v>17279250</v>
      </c>
      <c r="G49" s="46">
        <f t="shared" si="10"/>
        <v>98744559</v>
      </c>
      <c r="H49" s="46">
        <f t="shared" si="10"/>
        <v>98744559</v>
      </c>
      <c r="I49" s="46">
        <f t="shared" si="10"/>
        <v>98744559</v>
      </c>
      <c r="J49" s="46">
        <f t="shared" si="10"/>
        <v>296233677</v>
      </c>
      <c r="K49" s="46">
        <f t="shared" si="10"/>
        <v>420463829</v>
      </c>
      <c r="L49" s="46">
        <f t="shared" si="10"/>
        <v>973667121</v>
      </c>
      <c r="M49" s="46">
        <f t="shared" si="10"/>
        <v>0</v>
      </c>
      <c r="N49" s="46">
        <f t="shared" si="10"/>
        <v>1394130950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1690364627</v>
      </c>
      <c r="X49" s="46">
        <f>IF(F25=F48,0,X25-X48)</f>
        <v>17279250</v>
      </c>
      <c r="Y49" s="46">
        <f t="shared" si="10"/>
        <v>1673085377</v>
      </c>
      <c r="Z49" s="47">
        <f>+IF(X49&lt;&gt;0,+(Y49/X49)*100,0)</f>
        <v>9682.627295744896</v>
      </c>
      <c r="AA49" s="44">
        <f>+AA25-AA48</f>
        <v>17279250</v>
      </c>
    </row>
    <row r="50" spans="1:27" ht="12.75">
      <c r="A50" s="16" t="s">
        <v>80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85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91299034</v>
      </c>
      <c r="D5" s="19">
        <f>SUM(D6:D8)</f>
        <v>0</v>
      </c>
      <c r="E5" s="20">
        <f t="shared" si="0"/>
        <v>180251875</v>
      </c>
      <c r="F5" s="21">
        <f t="shared" si="0"/>
        <v>160507127</v>
      </c>
      <c r="G5" s="21">
        <f t="shared" si="0"/>
        <v>2991224</v>
      </c>
      <c r="H5" s="21">
        <f t="shared" si="0"/>
        <v>4305871</v>
      </c>
      <c r="I5" s="21">
        <f t="shared" si="0"/>
        <v>2069549</v>
      </c>
      <c r="J5" s="21">
        <f t="shared" si="0"/>
        <v>9366644</v>
      </c>
      <c r="K5" s="21">
        <f t="shared" si="0"/>
        <v>3836896</v>
      </c>
      <c r="L5" s="21">
        <f t="shared" si="0"/>
        <v>3953039</v>
      </c>
      <c r="M5" s="21">
        <f t="shared" si="0"/>
        <v>7427</v>
      </c>
      <c r="N5" s="21">
        <f t="shared" si="0"/>
        <v>7797362</v>
      </c>
      <c r="O5" s="21">
        <f t="shared" si="0"/>
        <v>3697581</v>
      </c>
      <c r="P5" s="21">
        <f t="shared" si="0"/>
        <v>-78870</v>
      </c>
      <c r="Q5" s="21">
        <f t="shared" si="0"/>
        <v>0</v>
      </c>
      <c r="R5" s="21">
        <f t="shared" si="0"/>
        <v>3618711</v>
      </c>
      <c r="S5" s="21">
        <f t="shared" si="0"/>
        <v>3746729</v>
      </c>
      <c r="T5" s="21">
        <f t="shared" si="0"/>
        <v>3836604</v>
      </c>
      <c r="U5" s="21">
        <f t="shared" si="0"/>
        <v>0</v>
      </c>
      <c r="V5" s="21">
        <f t="shared" si="0"/>
        <v>7583333</v>
      </c>
      <c r="W5" s="21">
        <f t="shared" si="0"/>
        <v>28366050</v>
      </c>
      <c r="X5" s="21">
        <f t="shared" si="0"/>
        <v>160507127</v>
      </c>
      <c r="Y5" s="21">
        <f t="shared" si="0"/>
        <v>-132141077</v>
      </c>
      <c r="Z5" s="4">
        <f>+IF(X5&lt;&gt;0,+(Y5/X5)*100,0)</f>
        <v>-82.32723335705835</v>
      </c>
      <c r="AA5" s="19">
        <f>SUM(AA6:AA8)</f>
        <v>160507127</v>
      </c>
    </row>
    <row r="6" spans="1:27" ht="12.75">
      <c r="A6" s="5" t="s">
        <v>32</v>
      </c>
      <c r="B6" s="3"/>
      <c r="C6" s="22">
        <v>30122093</v>
      </c>
      <c r="D6" s="22"/>
      <c r="E6" s="23">
        <v>46980174</v>
      </c>
      <c r="F6" s="24">
        <v>46980174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46980174</v>
      </c>
      <c r="Y6" s="24">
        <v>-46980174</v>
      </c>
      <c r="Z6" s="6">
        <v>-100</v>
      </c>
      <c r="AA6" s="22">
        <v>46980174</v>
      </c>
    </row>
    <row r="7" spans="1:27" ht="12.75">
      <c r="A7" s="5" t="s">
        <v>33</v>
      </c>
      <c r="B7" s="3"/>
      <c r="C7" s="25">
        <v>58095288</v>
      </c>
      <c r="D7" s="25"/>
      <c r="E7" s="26">
        <v>126737806</v>
      </c>
      <c r="F7" s="27">
        <v>106993058</v>
      </c>
      <c r="G7" s="27">
        <v>2991224</v>
      </c>
      <c r="H7" s="27">
        <v>4305871</v>
      </c>
      <c r="I7" s="27">
        <v>2069549</v>
      </c>
      <c r="J7" s="27">
        <v>9366644</v>
      </c>
      <c r="K7" s="27">
        <v>3836896</v>
      </c>
      <c r="L7" s="27">
        <v>3953039</v>
      </c>
      <c r="M7" s="27">
        <v>7427</v>
      </c>
      <c r="N7" s="27">
        <v>7797362</v>
      </c>
      <c r="O7" s="27">
        <v>3697581</v>
      </c>
      <c r="P7" s="27">
        <v>-78870</v>
      </c>
      <c r="Q7" s="27"/>
      <c r="R7" s="27">
        <v>3618711</v>
      </c>
      <c r="S7" s="27">
        <v>3746729</v>
      </c>
      <c r="T7" s="27">
        <v>3836604</v>
      </c>
      <c r="U7" s="27"/>
      <c r="V7" s="27">
        <v>7583333</v>
      </c>
      <c r="W7" s="27">
        <v>28366050</v>
      </c>
      <c r="X7" s="27">
        <v>106993058</v>
      </c>
      <c r="Y7" s="27">
        <v>-78627008</v>
      </c>
      <c r="Z7" s="7">
        <v>-73.49</v>
      </c>
      <c r="AA7" s="25">
        <v>106993058</v>
      </c>
    </row>
    <row r="8" spans="1:27" ht="12.75">
      <c r="A8" s="5" t="s">
        <v>34</v>
      </c>
      <c r="B8" s="3"/>
      <c r="C8" s="22">
        <v>3081653</v>
      </c>
      <c r="D8" s="22"/>
      <c r="E8" s="23">
        <v>6533895</v>
      </c>
      <c r="F8" s="24">
        <v>6533895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6533895</v>
      </c>
      <c r="Y8" s="24">
        <v>-6533895</v>
      </c>
      <c r="Z8" s="6">
        <v>-100</v>
      </c>
      <c r="AA8" s="22">
        <v>6533895</v>
      </c>
    </row>
    <row r="9" spans="1:27" ht="12.75">
      <c r="A9" s="2" t="s">
        <v>35</v>
      </c>
      <c r="B9" s="3"/>
      <c r="C9" s="19">
        <f aca="true" t="shared" si="1" ref="C9:Y9">SUM(C10:C14)</f>
        <v>18873921</v>
      </c>
      <c r="D9" s="19">
        <f>SUM(D10:D14)</f>
        <v>0</v>
      </c>
      <c r="E9" s="20">
        <f t="shared" si="1"/>
        <v>16224576</v>
      </c>
      <c r="F9" s="21">
        <f t="shared" si="1"/>
        <v>17112617</v>
      </c>
      <c r="G9" s="21">
        <f t="shared" si="1"/>
        <v>12785</v>
      </c>
      <c r="H9" s="21">
        <f t="shared" si="1"/>
        <v>191971</v>
      </c>
      <c r="I9" s="21">
        <f t="shared" si="1"/>
        <v>174758</v>
      </c>
      <c r="J9" s="21">
        <f t="shared" si="1"/>
        <v>379514</v>
      </c>
      <c r="K9" s="21">
        <f t="shared" si="1"/>
        <v>191024</v>
      </c>
      <c r="L9" s="21">
        <f t="shared" si="1"/>
        <v>887841</v>
      </c>
      <c r="M9" s="21">
        <f t="shared" si="1"/>
        <v>88761</v>
      </c>
      <c r="N9" s="21">
        <f t="shared" si="1"/>
        <v>1167626</v>
      </c>
      <c r="O9" s="21">
        <f t="shared" si="1"/>
        <v>11479</v>
      </c>
      <c r="P9" s="21">
        <f t="shared" si="1"/>
        <v>7658</v>
      </c>
      <c r="Q9" s="21">
        <f t="shared" si="1"/>
        <v>0</v>
      </c>
      <c r="R9" s="21">
        <f t="shared" si="1"/>
        <v>19137</v>
      </c>
      <c r="S9" s="21">
        <f t="shared" si="1"/>
        <v>7799</v>
      </c>
      <c r="T9" s="21">
        <f t="shared" si="1"/>
        <v>6960</v>
      </c>
      <c r="U9" s="21">
        <f t="shared" si="1"/>
        <v>0</v>
      </c>
      <c r="V9" s="21">
        <f t="shared" si="1"/>
        <v>14759</v>
      </c>
      <c r="W9" s="21">
        <f t="shared" si="1"/>
        <v>1581036</v>
      </c>
      <c r="X9" s="21">
        <f t="shared" si="1"/>
        <v>17112617</v>
      </c>
      <c r="Y9" s="21">
        <f t="shared" si="1"/>
        <v>-15531581</v>
      </c>
      <c r="Z9" s="4">
        <f>+IF(X9&lt;&gt;0,+(Y9/X9)*100,0)</f>
        <v>-90.7609923134492</v>
      </c>
      <c r="AA9" s="19">
        <f>SUM(AA10:AA14)</f>
        <v>17112617</v>
      </c>
    </row>
    <row r="10" spans="1:27" ht="12.75">
      <c r="A10" s="5" t="s">
        <v>36</v>
      </c>
      <c r="B10" s="3"/>
      <c r="C10" s="22">
        <v>12274767</v>
      </c>
      <c r="D10" s="22"/>
      <c r="E10" s="23">
        <v>6222268</v>
      </c>
      <c r="F10" s="24">
        <v>7110309</v>
      </c>
      <c r="G10" s="24">
        <v>12785</v>
      </c>
      <c r="H10" s="24">
        <v>7895</v>
      </c>
      <c r="I10" s="24">
        <v>7520</v>
      </c>
      <c r="J10" s="24">
        <v>28200</v>
      </c>
      <c r="K10" s="24">
        <v>10996</v>
      </c>
      <c r="L10" s="24">
        <v>734586</v>
      </c>
      <c r="M10" s="24">
        <v>4621</v>
      </c>
      <c r="N10" s="24">
        <v>750203</v>
      </c>
      <c r="O10" s="24">
        <v>11479</v>
      </c>
      <c r="P10" s="24">
        <v>7658</v>
      </c>
      <c r="Q10" s="24"/>
      <c r="R10" s="24">
        <v>19137</v>
      </c>
      <c r="S10" s="24">
        <v>7799</v>
      </c>
      <c r="T10" s="24">
        <v>6960</v>
      </c>
      <c r="U10" s="24"/>
      <c r="V10" s="24">
        <v>14759</v>
      </c>
      <c r="W10" s="24">
        <v>812299</v>
      </c>
      <c r="X10" s="24">
        <v>7110309</v>
      </c>
      <c r="Y10" s="24">
        <v>-6298010</v>
      </c>
      <c r="Z10" s="6">
        <v>-88.58</v>
      </c>
      <c r="AA10" s="22">
        <v>7110309</v>
      </c>
    </row>
    <row r="11" spans="1:27" ht="12.75">
      <c r="A11" s="5" t="s">
        <v>37</v>
      </c>
      <c r="B11" s="3"/>
      <c r="C11" s="22">
        <v>5829367</v>
      </c>
      <c r="D11" s="22"/>
      <c r="E11" s="23">
        <v>8796442</v>
      </c>
      <c r="F11" s="24">
        <v>8796442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8796442</v>
      </c>
      <c r="Y11" s="24">
        <v>-8796442</v>
      </c>
      <c r="Z11" s="6">
        <v>-100</v>
      </c>
      <c r="AA11" s="22">
        <v>8796442</v>
      </c>
    </row>
    <row r="12" spans="1:27" ht="12.75">
      <c r="A12" s="5" t="s">
        <v>38</v>
      </c>
      <c r="B12" s="3"/>
      <c r="C12" s="22"/>
      <c r="D12" s="22"/>
      <c r="E12" s="23"/>
      <c r="F12" s="24"/>
      <c r="G12" s="24"/>
      <c r="H12" s="24">
        <v>184076</v>
      </c>
      <c r="I12" s="24">
        <v>167238</v>
      </c>
      <c r="J12" s="24">
        <v>351314</v>
      </c>
      <c r="K12" s="24">
        <v>180028</v>
      </c>
      <c r="L12" s="24">
        <v>153255</v>
      </c>
      <c r="M12" s="24">
        <v>84140</v>
      </c>
      <c r="N12" s="24">
        <v>417423</v>
      </c>
      <c r="O12" s="24"/>
      <c r="P12" s="24"/>
      <c r="Q12" s="24"/>
      <c r="R12" s="24"/>
      <c r="S12" s="24"/>
      <c r="T12" s="24"/>
      <c r="U12" s="24"/>
      <c r="V12" s="24"/>
      <c r="W12" s="24">
        <v>768737</v>
      </c>
      <c r="X12" s="24"/>
      <c r="Y12" s="24">
        <v>768737</v>
      </c>
      <c r="Z12" s="6"/>
      <c r="AA12" s="22"/>
    </row>
    <row r="13" spans="1:27" ht="12.75">
      <c r="A13" s="5" t="s">
        <v>39</v>
      </c>
      <c r="B13" s="3"/>
      <c r="C13" s="22">
        <v>769787</v>
      </c>
      <c r="D13" s="22"/>
      <c r="E13" s="23">
        <v>1205866</v>
      </c>
      <c r="F13" s="24">
        <v>1205866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>
        <v>1205866</v>
      </c>
      <c r="Y13" s="24">
        <v>-1205866</v>
      </c>
      <c r="Z13" s="6">
        <v>-100</v>
      </c>
      <c r="AA13" s="22">
        <v>1205866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93743915</v>
      </c>
      <c r="D15" s="19">
        <f>SUM(D16:D18)</f>
        <v>0</v>
      </c>
      <c r="E15" s="20">
        <f t="shared" si="2"/>
        <v>48165577</v>
      </c>
      <c r="F15" s="21">
        <f t="shared" si="2"/>
        <v>114822275</v>
      </c>
      <c r="G15" s="21">
        <f t="shared" si="2"/>
        <v>306111</v>
      </c>
      <c r="H15" s="21">
        <f t="shared" si="2"/>
        <v>7549</v>
      </c>
      <c r="I15" s="21">
        <f t="shared" si="2"/>
        <v>13465</v>
      </c>
      <c r="J15" s="21">
        <f t="shared" si="2"/>
        <v>327125</v>
      </c>
      <c r="K15" s="21">
        <f t="shared" si="2"/>
        <v>35710</v>
      </c>
      <c r="L15" s="21">
        <f t="shared" si="2"/>
        <v>-15448</v>
      </c>
      <c r="M15" s="21">
        <f t="shared" si="2"/>
        <v>7525</v>
      </c>
      <c r="N15" s="21">
        <f t="shared" si="2"/>
        <v>27787</v>
      </c>
      <c r="O15" s="21">
        <f t="shared" si="2"/>
        <v>131289</v>
      </c>
      <c r="P15" s="21">
        <f t="shared" si="2"/>
        <v>1458</v>
      </c>
      <c r="Q15" s="21">
        <f t="shared" si="2"/>
        <v>0</v>
      </c>
      <c r="R15" s="21">
        <f t="shared" si="2"/>
        <v>132747</v>
      </c>
      <c r="S15" s="21">
        <f t="shared" si="2"/>
        <v>19501</v>
      </c>
      <c r="T15" s="21">
        <f t="shared" si="2"/>
        <v>314906</v>
      </c>
      <c r="U15" s="21">
        <f t="shared" si="2"/>
        <v>0</v>
      </c>
      <c r="V15" s="21">
        <f t="shared" si="2"/>
        <v>334407</v>
      </c>
      <c r="W15" s="21">
        <f t="shared" si="2"/>
        <v>822066</v>
      </c>
      <c r="X15" s="21">
        <f t="shared" si="2"/>
        <v>114822275</v>
      </c>
      <c r="Y15" s="21">
        <f t="shared" si="2"/>
        <v>-114000209</v>
      </c>
      <c r="Z15" s="4">
        <f>+IF(X15&lt;&gt;0,+(Y15/X15)*100,0)</f>
        <v>-99.28405355145593</v>
      </c>
      <c r="AA15" s="19">
        <f>SUM(AA16:AA18)</f>
        <v>114822275</v>
      </c>
    </row>
    <row r="16" spans="1:27" ht="12.75">
      <c r="A16" s="5" t="s">
        <v>42</v>
      </c>
      <c r="B16" s="3"/>
      <c r="C16" s="22">
        <v>43208620</v>
      </c>
      <c r="D16" s="22"/>
      <c r="E16" s="23">
        <v>18149943</v>
      </c>
      <c r="F16" s="24">
        <v>64348571</v>
      </c>
      <c r="G16" s="24">
        <v>6367</v>
      </c>
      <c r="H16" s="24">
        <v>7274</v>
      </c>
      <c r="I16" s="24">
        <v>13190</v>
      </c>
      <c r="J16" s="24">
        <v>26831</v>
      </c>
      <c r="K16" s="24">
        <v>35435</v>
      </c>
      <c r="L16" s="24">
        <v>-15723</v>
      </c>
      <c r="M16" s="24">
        <v>7525</v>
      </c>
      <c r="N16" s="24">
        <v>27237</v>
      </c>
      <c r="O16" s="24">
        <v>10159</v>
      </c>
      <c r="P16" s="24"/>
      <c r="Q16" s="24"/>
      <c r="R16" s="24">
        <v>10159</v>
      </c>
      <c r="S16" s="24">
        <v>165</v>
      </c>
      <c r="T16" s="24">
        <v>29500</v>
      </c>
      <c r="U16" s="24"/>
      <c r="V16" s="24">
        <v>29665</v>
      </c>
      <c r="W16" s="24">
        <v>93892</v>
      </c>
      <c r="X16" s="24">
        <v>64348571</v>
      </c>
      <c r="Y16" s="24">
        <v>-64254679</v>
      </c>
      <c r="Z16" s="6">
        <v>-99.85</v>
      </c>
      <c r="AA16" s="22">
        <v>64348571</v>
      </c>
    </row>
    <row r="17" spans="1:27" ht="12.75">
      <c r="A17" s="5" t="s">
        <v>43</v>
      </c>
      <c r="B17" s="3"/>
      <c r="C17" s="22">
        <v>50535295</v>
      </c>
      <c r="D17" s="22"/>
      <c r="E17" s="23">
        <v>30015634</v>
      </c>
      <c r="F17" s="24">
        <v>50473704</v>
      </c>
      <c r="G17" s="24">
        <v>299744</v>
      </c>
      <c r="H17" s="24">
        <v>275</v>
      </c>
      <c r="I17" s="24">
        <v>275</v>
      </c>
      <c r="J17" s="24">
        <v>300294</v>
      </c>
      <c r="K17" s="24">
        <v>275</v>
      </c>
      <c r="L17" s="24">
        <v>275</v>
      </c>
      <c r="M17" s="24"/>
      <c r="N17" s="24">
        <v>550</v>
      </c>
      <c r="O17" s="24">
        <v>121130</v>
      </c>
      <c r="P17" s="24">
        <v>1458</v>
      </c>
      <c r="Q17" s="24"/>
      <c r="R17" s="24">
        <v>122588</v>
      </c>
      <c r="S17" s="24">
        <v>19336</v>
      </c>
      <c r="T17" s="24">
        <v>285406</v>
      </c>
      <c r="U17" s="24"/>
      <c r="V17" s="24">
        <v>304742</v>
      </c>
      <c r="W17" s="24">
        <v>728174</v>
      </c>
      <c r="X17" s="24">
        <v>50473704</v>
      </c>
      <c r="Y17" s="24">
        <v>-49745530</v>
      </c>
      <c r="Z17" s="6">
        <v>-98.56</v>
      </c>
      <c r="AA17" s="22">
        <v>50473704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94628450</v>
      </c>
      <c r="D19" s="19">
        <f>SUM(D20:D23)</f>
        <v>0</v>
      </c>
      <c r="E19" s="20">
        <f t="shared" si="3"/>
        <v>146138915</v>
      </c>
      <c r="F19" s="21">
        <f t="shared" si="3"/>
        <v>149213879</v>
      </c>
      <c r="G19" s="21">
        <f t="shared" si="3"/>
        <v>4994514</v>
      </c>
      <c r="H19" s="21">
        <f t="shared" si="3"/>
        <v>7364216</v>
      </c>
      <c r="I19" s="21">
        <f t="shared" si="3"/>
        <v>6922557</v>
      </c>
      <c r="J19" s="21">
        <f t="shared" si="3"/>
        <v>19281287</v>
      </c>
      <c r="K19" s="21">
        <f t="shared" si="3"/>
        <v>9974576</v>
      </c>
      <c r="L19" s="21">
        <f t="shared" si="3"/>
        <v>7420888</v>
      </c>
      <c r="M19" s="21">
        <f t="shared" si="3"/>
        <v>242907</v>
      </c>
      <c r="N19" s="21">
        <f t="shared" si="3"/>
        <v>17638371</v>
      </c>
      <c r="O19" s="21">
        <f t="shared" si="3"/>
        <v>6744346</v>
      </c>
      <c r="P19" s="21">
        <f t="shared" si="3"/>
        <v>18309805</v>
      </c>
      <c r="Q19" s="21">
        <f t="shared" si="3"/>
        <v>0</v>
      </c>
      <c r="R19" s="21">
        <f t="shared" si="3"/>
        <v>25054151</v>
      </c>
      <c r="S19" s="21">
        <f t="shared" si="3"/>
        <v>7132084</v>
      </c>
      <c r="T19" s="21">
        <f t="shared" si="3"/>
        <v>4575182</v>
      </c>
      <c r="U19" s="21">
        <f t="shared" si="3"/>
        <v>0</v>
      </c>
      <c r="V19" s="21">
        <f t="shared" si="3"/>
        <v>11707266</v>
      </c>
      <c r="W19" s="21">
        <f t="shared" si="3"/>
        <v>73681075</v>
      </c>
      <c r="X19" s="21">
        <f t="shared" si="3"/>
        <v>149213879</v>
      </c>
      <c r="Y19" s="21">
        <f t="shared" si="3"/>
        <v>-75532804</v>
      </c>
      <c r="Z19" s="4">
        <f>+IF(X19&lt;&gt;0,+(Y19/X19)*100,0)</f>
        <v>-50.620494893775934</v>
      </c>
      <c r="AA19" s="19">
        <f>SUM(AA20:AA23)</f>
        <v>149213879</v>
      </c>
    </row>
    <row r="20" spans="1:27" ht="12.75">
      <c r="A20" s="5" t="s">
        <v>46</v>
      </c>
      <c r="B20" s="3"/>
      <c r="C20" s="22">
        <v>68551826</v>
      </c>
      <c r="D20" s="22"/>
      <c r="E20" s="23">
        <v>85524982</v>
      </c>
      <c r="F20" s="24">
        <v>85524980</v>
      </c>
      <c r="G20" s="24">
        <v>3386451</v>
      </c>
      <c r="H20" s="24">
        <v>5658395</v>
      </c>
      <c r="I20" s="24">
        <v>5166033</v>
      </c>
      <c r="J20" s="24">
        <v>14210879</v>
      </c>
      <c r="K20" s="24">
        <v>5103843</v>
      </c>
      <c r="L20" s="24">
        <v>5241413</v>
      </c>
      <c r="M20" s="24">
        <v>233285</v>
      </c>
      <c r="N20" s="24">
        <v>10578541</v>
      </c>
      <c r="O20" s="24">
        <v>5109436</v>
      </c>
      <c r="P20" s="24">
        <v>16740456</v>
      </c>
      <c r="Q20" s="24"/>
      <c r="R20" s="24">
        <v>21849892</v>
      </c>
      <c r="S20" s="24">
        <v>5513885</v>
      </c>
      <c r="T20" s="24">
        <v>3138843</v>
      </c>
      <c r="U20" s="24"/>
      <c r="V20" s="24">
        <v>8652728</v>
      </c>
      <c r="W20" s="24">
        <v>55292040</v>
      </c>
      <c r="X20" s="24">
        <v>85524980</v>
      </c>
      <c r="Y20" s="24">
        <v>-30232940</v>
      </c>
      <c r="Z20" s="6">
        <v>-35.35</v>
      </c>
      <c r="AA20" s="22">
        <v>85524980</v>
      </c>
    </row>
    <row r="21" spans="1:27" ht="12.75">
      <c r="A21" s="5" t="s">
        <v>47</v>
      </c>
      <c r="B21" s="3"/>
      <c r="C21" s="22">
        <v>12510896</v>
      </c>
      <c r="D21" s="22"/>
      <c r="E21" s="23">
        <v>20836533</v>
      </c>
      <c r="F21" s="24">
        <v>23836533</v>
      </c>
      <c r="G21" s="24">
        <v>705813</v>
      </c>
      <c r="H21" s="24">
        <v>801811</v>
      </c>
      <c r="I21" s="24">
        <v>847806</v>
      </c>
      <c r="J21" s="24">
        <v>2355430</v>
      </c>
      <c r="K21" s="24">
        <v>3958965</v>
      </c>
      <c r="L21" s="24">
        <v>820896</v>
      </c>
      <c r="M21" s="24">
        <v>5865</v>
      </c>
      <c r="N21" s="24">
        <v>4785726</v>
      </c>
      <c r="O21" s="24">
        <v>729466</v>
      </c>
      <c r="P21" s="24">
        <v>446723</v>
      </c>
      <c r="Q21" s="24"/>
      <c r="R21" s="24">
        <v>1176189</v>
      </c>
      <c r="S21" s="24">
        <v>715700</v>
      </c>
      <c r="T21" s="24">
        <v>533058</v>
      </c>
      <c r="U21" s="24"/>
      <c r="V21" s="24">
        <v>1248758</v>
      </c>
      <c r="W21" s="24">
        <v>9566103</v>
      </c>
      <c r="X21" s="24">
        <v>23836533</v>
      </c>
      <c r="Y21" s="24">
        <v>-14270430</v>
      </c>
      <c r="Z21" s="6">
        <v>-59.87</v>
      </c>
      <c r="AA21" s="22">
        <v>23836533</v>
      </c>
    </row>
    <row r="22" spans="1:27" ht="12.75">
      <c r="A22" s="5" t="s">
        <v>48</v>
      </c>
      <c r="B22" s="3"/>
      <c r="C22" s="25">
        <v>74037</v>
      </c>
      <c r="D22" s="25"/>
      <c r="E22" s="26">
        <v>14677132</v>
      </c>
      <c r="F22" s="27">
        <v>14677132</v>
      </c>
      <c r="G22" s="27">
        <v>20783</v>
      </c>
      <c r="H22" s="27">
        <v>20671</v>
      </c>
      <c r="I22" s="27">
        <v>19599</v>
      </c>
      <c r="J22" s="27">
        <v>61053</v>
      </c>
      <c r="K22" s="27">
        <v>23545</v>
      </c>
      <c r="L22" s="27">
        <v>20723</v>
      </c>
      <c r="M22" s="27">
        <v>2857</v>
      </c>
      <c r="N22" s="27">
        <v>47125</v>
      </c>
      <c r="O22" s="27">
        <v>22001</v>
      </c>
      <c r="P22" s="27">
        <v>52409</v>
      </c>
      <c r="Q22" s="27"/>
      <c r="R22" s="27">
        <v>74410</v>
      </c>
      <c r="S22" s="27">
        <v>15026</v>
      </c>
      <c r="T22" s="27">
        <v>15417</v>
      </c>
      <c r="U22" s="27"/>
      <c r="V22" s="27">
        <v>30443</v>
      </c>
      <c r="W22" s="27">
        <v>213031</v>
      </c>
      <c r="X22" s="27">
        <v>14677132</v>
      </c>
      <c r="Y22" s="27">
        <v>-14464101</v>
      </c>
      <c r="Z22" s="7">
        <v>-98.55</v>
      </c>
      <c r="AA22" s="25">
        <v>14677132</v>
      </c>
    </row>
    <row r="23" spans="1:27" ht="12.75">
      <c r="A23" s="5" t="s">
        <v>49</v>
      </c>
      <c r="B23" s="3"/>
      <c r="C23" s="22">
        <v>13491691</v>
      </c>
      <c r="D23" s="22"/>
      <c r="E23" s="23">
        <v>25100268</v>
      </c>
      <c r="F23" s="24">
        <v>25175234</v>
      </c>
      <c r="G23" s="24">
        <v>881467</v>
      </c>
      <c r="H23" s="24">
        <v>883339</v>
      </c>
      <c r="I23" s="24">
        <v>889119</v>
      </c>
      <c r="J23" s="24">
        <v>2653925</v>
      </c>
      <c r="K23" s="24">
        <v>888223</v>
      </c>
      <c r="L23" s="24">
        <v>1337856</v>
      </c>
      <c r="M23" s="24">
        <v>900</v>
      </c>
      <c r="N23" s="24">
        <v>2226979</v>
      </c>
      <c r="O23" s="24">
        <v>883443</v>
      </c>
      <c r="P23" s="24">
        <v>1070217</v>
      </c>
      <c r="Q23" s="24"/>
      <c r="R23" s="24">
        <v>1953660</v>
      </c>
      <c r="S23" s="24">
        <v>887473</v>
      </c>
      <c r="T23" s="24">
        <v>887864</v>
      </c>
      <c r="U23" s="24"/>
      <c r="V23" s="24">
        <v>1775337</v>
      </c>
      <c r="W23" s="24">
        <v>8609901</v>
      </c>
      <c r="X23" s="24">
        <v>25175234</v>
      </c>
      <c r="Y23" s="24">
        <v>-16565333</v>
      </c>
      <c r="Z23" s="6">
        <v>-65.8</v>
      </c>
      <c r="AA23" s="22">
        <v>25175234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298545320</v>
      </c>
      <c r="D25" s="40">
        <f>+D5+D9+D15+D19+D24</f>
        <v>0</v>
      </c>
      <c r="E25" s="41">
        <f t="shared" si="4"/>
        <v>390780943</v>
      </c>
      <c r="F25" s="42">
        <f t="shared" si="4"/>
        <v>441655898</v>
      </c>
      <c r="G25" s="42">
        <f t="shared" si="4"/>
        <v>8304634</v>
      </c>
      <c r="H25" s="42">
        <f t="shared" si="4"/>
        <v>11869607</v>
      </c>
      <c r="I25" s="42">
        <f t="shared" si="4"/>
        <v>9180329</v>
      </c>
      <c r="J25" s="42">
        <f t="shared" si="4"/>
        <v>29354570</v>
      </c>
      <c r="K25" s="42">
        <f t="shared" si="4"/>
        <v>14038206</v>
      </c>
      <c r="L25" s="42">
        <f t="shared" si="4"/>
        <v>12246320</v>
      </c>
      <c r="M25" s="42">
        <f t="shared" si="4"/>
        <v>346620</v>
      </c>
      <c r="N25" s="42">
        <f t="shared" si="4"/>
        <v>26631146</v>
      </c>
      <c r="O25" s="42">
        <f t="shared" si="4"/>
        <v>10584695</v>
      </c>
      <c r="P25" s="42">
        <f t="shared" si="4"/>
        <v>18240051</v>
      </c>
      <c r="Q25" s="42">
        <f t="shared" si="4"/>
        <v>0</v>
      </c>
      <c r="R25" s="42">
        <f t="shared" si="4"/>
        <v>28824746</v>
      </c>
      <c r="S25" s="42">
        <f t="shared" si="4"/>
        <v>10906113</v>
      </c>
      <c r="T25" s="42">
        <f t="shared" si="4"/>
        <v>8733652</v>
      </c>
      <c r="U25" s="42">
        <f t="shared" si="4"/>
        <v>0</v>
      </c>
      <c r="V25" s="42">
        <f t="shared" si="4"/>
        <v>19639765</v>
      </c>
      <c r="W25" s="42">
        <f t="shared" si="4"/>
        <v>104450227</v>
      </c>
      <c r="X25" s="42">
        <f t="shared" si="4"/>
        <v>441655898</v>
      </c>
      <c r="Y25" s="42">
        <f t="shared" si="4"/>
        <v>-337205671</v>
      </c>
      <c r="Z25" s="43">
        <f>+IF(X25&lt;&gt;0,+(Y25/X25)*100,0)</f>
        <v>-76.35031537606682</v>
      </c>
      <c r="AA25" s="40">
        <f>+AA5+AA9+AA15+AA19+AA24</f>
        <v>441655898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132202686</v>
      </c>
      <c r="D28" s="19">
        <f>SUM(D29:D31)</f>
        <v>0</v>
      </c>
      <c r="E28" s="20">
        <f t="shared" si="5"/>
        <v>172420908</v>
      </c>
      <c r="F28" s="21">
        <f t="shared" si="5"/>
        <v>167185913</v>
      </c>
      <c r="G28" s="21">
        <f t="shared" si="5"/>
        <v>5620201</v>
      </c>
      <c r="H28" s="21">
        <f t="shared" si="5"/>
        <v>11913382</v>
      </c>
      <c r="I28" s="21">
        <f t="shared" si="5"/>
        <v>9385399</v>
      </c>
      <c r="J28" s="21">
        <f t="shared" si="5"/>
        <v>26918982</v>
      </c>
      <c r="K28" s="21">
        <f t="shared" si="5"/>
        <v>9362872</v>
      </c>
      <c r="L28" s="21">
        <f t="shared" si="5"/>
        <v>8843008</v>
      </c>
      <c r="M28" s="21">
        <f t="shared" si="5"/>
        <v>2282664</v>
      </c>
      <c r="N28" s="21">
        <f t="shared" si="5"/>
        <v>20488544</v>
      </c>
      <c r="O28" s="21">
        <f t="shared" si="5"/>
        <v>9101111</v>
      </c>
      <c r="P28" s="21">
        <f t="shared" si="5"/>
        <v>4209091</v>
      </c>
      <c r="Q28" s="21">
        <f t="shared" si="5"/>
        <v>0</v>
      </c>
      <c r="R28" s="21">
        <f t="shared" si="5"/>
        <v>13310202</v>
      </c>
      <c r="S28" s="21">
        <f t="shared" si="5"/>
        <v>7142579</v>
      </c>
      <c r="T28" s="21">
        <f t="shared" si="5"/>
        <v>4973877</v>
      </c>
      <c r="U28" s="21">
        <f t="shared" si="5"/>
        <v>0</v>
      </c>
      <c r="V28" s="21">
        <f t="shared" si="5"/>
        <v>12116456</v>
      </c>
      <c r="W28" s="21">
        <f t="shared" si="5"/>
        <v>72834184</v>
      </c>
      <c r="X28" s="21">
        <f t="shared" si="5"/>
        <v>167185913</v>
      </c>
      <c r="Y28" s="21">
        <f t="shared" si="5"/>
        <v>-94351729</v>
      </c>
      <c r="Z28" s="4">
        <f>+IF(X28&lt;&gt;0,+(Y28/X28)*100,0)</f>
        <v>-56.435214730083146</v>
      </c>
      <c r="AA28" s="19">
        <f>SUM(AA29:AA31)</f>
        <v>167185913</v>
      </c>
    </row>
    <row r="29" spans="1:27" ht="12.75">
      <c r="A29" s="5" t="s">
        <v>32</v>
      </c>
      <c r="B29" s="3"/>
      <c r="C29" s="22">
        <v>40913763</v>
      </c>
      <c r="D29" s="22"/>
      <c r="E29" s="23">
        <v>50387582</v>
      </c>
      <c r="F29" s="24">
        <v>46624519</v>
      </c>
      <c r="G29" s="24">
        <v>1907869</v>
      </c>
      <c r="H29" s="24">
        <v>5355636</v>
      </c>
      <c r="I29" s="24">
        <v>3458389</v>
      </c>
      <c r="J29" s="24">
        <v>10721894</v>
      </c>
      <c r="K29" s="24">
        <v>2976933</v>
      </c>
      <c r="L29" s="24">
        <v>2370383</v>
      </c>
      <c r="M29" s="24">
        <v>3817</v>
      </c>
      <c r="N29" s="24">
        <v>5351133</v>
      </c>
      <c r="O29" s="24">
        <v>2713481</v>
      </c>
      <c r="P29" s="24">
        <v>2331230</v>
      </c>
      <c r="Q29" s="24"/>
      <c r="R29" s="24">
        <v>5044711</v>
      </c>
      <c r="S29" s="24">
        <v>2634157</v>
      </c>
      <c r="T29" s="24">
        <v>1893924</v>
      </c>
      <c r="U29" s="24"/>
      <c r="V29" s="24">
        <v>4528081</v>
      </c>
      <c r="W29" s="24">
        <v>25645819</v>
      </c>
      <c r="X29" s="24">
        <v>46624519</v>
      </c>
      <c r="Y29" s="24">
        <v>-20978700</v>
      </c>
      <c r="Z29" s="6">
        <v>-44.99</v>
      </c>
      <c r="AA29" s="22">
        <v>46624519</v>
      </c>
    </row>
    <row r="30" spans="1:27" ht="12.75">
      <c r="A30" s="5" t="s">
        <v>33</v>
      </c>
      <c r="B30" s="3"/>
      <c r="C30" s="25">
        <v>85779995</v>
      </c>
      <c r="D30" s="25"/>
      <c r="E30" s="26">
        <v>114055169</v>
      </c>
      <c r="F30" s="27">
        <v>114370338</v>
      </c>
      <c r="G30" s="27">
        <v>3517841</v>
      </c>
      <c r="H30" s="27">
        <v>6376793</v>
      </c>
      <c r="I30" s="27">
        <v>5695749</v>
      </c>
      <c r="J30" s="27">
        <v>15590383</v>
      </c>
      <c r="K30" s="27">
        <v>6108194</v>
      </c>
      <c r="L30" s="27">
        <v>6244827</v>
      </c>
      <c r="M30" s="27">
        <v>2278030</v>
      </c>
      <c r="N30" s="27">
        <v>14631051</v>
      </c>
      <c r="O30" s="27">
        <v>6126672</v>
      </c>
      <c r="P30" s="27">
        <v>1748961</v>
      </c>
      <c r="Q30" s="27"/>
      <c r="R30" s="27">
        <v>7875633</v>
      </c>
      <c r="S30" s="27">
        <v>4316885</v>
      </c>
      <c r="T30" s="27">
        <v>2907951</v>
      </c>
      <c r="U30" s="27"/>
      <c r="V30" s="27">
        <v>7224836</v>
      </c>
      <c r="W30" s="27">
        <v>45321903</v>
      </c>
      <c r="X30" s="27">
        <v>114370338</v>
      </c>
      <c r="Y30" s="27">
        <v>-69048435</v>
      </c>
      <c r="Z30" s="7">
        <v>-60.37</v>
      </c>
      <c r="AA30" s="25">
        <v>114370338</v>
      </c>
    </row>
    <row r="31" spans="1:27" ht="12.75">
      <c r="A31" s="5" t="s">
        <v>34</v>
      </c>
      <c r="B31" s="3"/>
      <c r="C31" s="22">
        <v>5508928</v>
      </c>
      <c r="D31" s="22"/>
      <c r="E31" s="23">
        <v>7978157</v>
      </c>
      <c r="F31" s="24">
        <v>6191056</v>
      </c>
      <c r="G31" s="24">
        <v>194491</v>
      </c>
      <c r="H31" s="24">
        <v>180953</v>
      </c>
      <c r="I31" s="24">
        <v>231261</v>
      </c>
      <c r="J31" s="24">
        <v>606705</v>
      </c>
      <c r="K31" s="24">
        <v>277745</v>
      </c>
      <c r="L31" s="24">
        <v>227798</v>
      </c>
      <c r="M31" s="24">
        <v>817</v>
      </c>
      <c r="N31" s="24">
        <v>506360</v>
      </c>
      <c r="O31" s="24">
        <v>260958</v>
      </c>
      <c r="P31" s="24">
        <v>128900</v>
      </c>
      <c r="Q31" s="24"/>
      <c r="R31" s="24">
        <v>389858</v>
      </c>
      <c r="S31" s="24">
        <v>191537</v>
      </c>
      <c r="T31" s="24">
        <v>172002</v>
      </c>
      <c r="U31" s="24"/>
      <c r="V31" s="24">
        <v>363539</v>
      </c>
      <c r="W31" s="24">
        <v>1866462</v>
      </c>
      <c r="X31" s="24">
        <v>6191056</v>
      </c>
      <c r="Y31" s="24">
        <v>-4324594</v>
      </c>
      <c r="Z31" s="6">
        <v>-69.85</v>
      </c>
      <c r="AA31" s="22">
        <v>6191056</v>
      </c>
    </row>
    <row r="32" spans="1:27" ht="12.75">
      <c r="A32" s="2" t="s">
        <v>35</v>
      </c>
      <c r="B32" s="3"/>
      <c r="C32" s="19">
        <f aca="true" t="shared" si="6" ref="C32:Y32">SUM(C33:C37)</f>
        <v>11916850</v>
      </c>
      <c r="D32" s="19">
        <f>SUM(D33:D37)</f>
        <v>0</v>
      </c>
      <c r="E32" s="20">
        <f t="shared" si="6"/>
        <v>12760510</v>
      </c>
      <c r="F32" s="21">
        <f t="shared" si="6"/>
        <v>17831143</v>
      </c>
      <c r="G32" s="21">
        <f t="shared" si="6"/>
        <v>763537</v>
      </c>
      <c r="H32" s="21">
        <f t="shared" si="6"/>
        <v>2060392</v>
      </c>
      <c r="I32" s="21">
        <f t="shared" si="6"/>
        <v>2041694</v>
      </c>
      <c r="J32" s="21">
        <f t="shared" si="6"/>
        <v>4865623</v>
      </c>
      <c r="K32" s="21">
        <f t="shared" si="6"/>
        <v>1998059</v>
      </c>
      <c r="L32" s="21">
        <f t="shared" si="6"/>
        <v>1927642</v>
      </c>
      <c r="M32" s="21">
        <f t="shared" si="6"/>
        <v>24063</v>
      </c>
      <c r="N32" s="21">
        <f t="shared" si="6"/>
        <v>3949764</v>
      </c>
      <c r="O32" s="21">
        <f t="shared" si="6"/>
        <v>918646</v>
      </c>
      <c r="P32" s="21">
        <f t="shared" si="6"/>
        <v>641651</v>
      </c>
      <c r="Q32" s="21">
        <f t="shared" si="6"/>
        <v>0</v>
      </c>
      <c r="R32" s="21">
        <f t="shared" si="6"/>
        <v>1560297</v>
      </c>
      <c r="S32" s="21">
        <f t="shared" si="6"/>
        <v>704572</v>
      </c>
      <c r="T32" s="21">
        <f t="shared" si="6"/>
        <v>695177</v>
      </c>
      <c r="U32" s="21">
        <f t="shared" si="6"/>
        <v>0</v>
      </c>
      <c r="V32" s="21">
        <f t="shared" si="6"/>
        <v>1399749</v>
      </c>
      <c r="W32" s="21">
        <f t="shared" si="6"/>
        <v>11775433</v>
      </c>
      <c r="X32" s="21">
        <f t="shared" si="6"/>
        <v>17831143</v>
      </c>
      <c r="Y32" s="21">
        <f t="shared" si="6"/>
        <v>-6055710</v>
      </c>
      <c r="Z32" s="4">
        <f>+IF(X32&lt;&gt;0,+(Y32/X32)*100,0)</f>
        <v>-33.96142356101345</v>
      </c>
      <c r="AA32" s="19">
        <f>SUM(AA33:AA37)</f>
        <v>17831143</v>
      </c>
    </row>
    <row r="33" spans="1:27" ht="12.75">
      <c r="A33" s="5" t="s">
        <v>36</v>
      </c>
      <c r="B33" s="3"/>
      <c r="C33" s="22">
        <v>5230780</v>
      </c>
      <c r="D33" s="22"/>
      <c r="E33" s="23">
        <v>3829124</v>
      </c>
      <c r="F33" s="24">
        <v>10770367</v>
      </c>
      <c r="G33" s="24">
        <v>124933</v>
      </c>
      <c r="H33" s="24">
        <v>142475</v>
      </c>
      <c r="I33" s="24">
        <v>116863</v>
      </c>
      <c r="J33" s="24">
        <v>384271</v>
      </c>
      <c r="K33" s="24">
        <v>201805</v>
      </c>
      <c r="L33" s="24">
        <v>147623</v>
      </c>
      <c r="M33" s="24">
        <v>24063</v>
      </c>
      <c r="N33" s="24">
        <v>373491</v>
      </c>
      <c r="O33" s="24">
        <v>360031</v>
      </c>
      <c r="P33" s="24">
        <v>269739</v>
      </c>
      <c r="Q33" s="24"/>
      <c r="R33" s="24">
        <v>629770</v>
      </c>
      <c r="S33" s="24">
        <v>170815</v>
      </c>
      <c r="T33" s="24">
        <v>159799</v>
      </c>
      <c r="U33" s="24"/>
      <c r="V33" s="24">
        <v>330614</v>
      </c>
      <c r="W33" s="24">
        <v>1718146</v>
      </c>
      <c r="X33" s="24">
        <v>10770367</v>
      </c>
      <c r="Y33" s="24">
        <v>-9052221</v>
      </c>
      <c r="Z33" s="6">
        <v>-84.05</v>
      </c>
      <c r="AA33" s="22">
        <v>10770367</v>
      </c>
    </row>
    <row r="34" spans="1:27" ht="12.75">
      <c r="A34" s="5" t="s">
        <v>37</v>
      </c>
      <c r="B34" s="3"/>
      <c r="C34" s="22">
        <v>5482319</v>
      </c>
      <c r="D34" s="22"/>
      <c r="E34" s="23">
        <v>7564588</v>
      </c>
      <c r="F34" s="24">
        <v>5810339</v>
      </c>
      <c r="G34" s="24">
        <v>523988</v>
      </c>
      <c r="H34" s="24">
        <v>508055</v>
      </c>
      <c r="I34" s="24">
        <v>498225</v>
      </c>
      <c r="J34" s="24">
        <v>1530268</v>
      </c>
      <c r="K34" s="24">
        <v>436485</v>
      </c>
      <c r="L34" s="24">
        <v>508473</v>
      </c>
      <c r="M34" s="24"/>
      <c r="N34" s="24">
        <v>944958</v>
      </c>
      <c r="O34" s="24">
        <v>458489</v>
      </c>
      <c r="P34" s="24">
        <v>363905</v>
      </c>
      <c r="Q34" s="24"/>
      <c r="R34" s="24">
        <v>822394</v>
      </c>
      <c r="S34" s="24">
        <v>431328</v>
      </c>
      <c r="T34" s="24">
        <v>436488</v>
      </c>
      <c r="U34" s="24"/>
      <c r="V34" s="24">
        <v>867816</v>
      </c>
      <c r="W34" s="24">
        <v>4165436</v>
      </c>
      <c r="X34" s="24">
        <v>5810339</v>
      </c>
      <c r="Y34" s="24">
        <v>-1644903</v>
      </c>
      <c r="Z34" s="6">
        <v>-28.31</v>
      </c>
      <c r="AA34" s="22">
        <v>5810339</v>
      </c>
    </row>
    <row r="35" spans="1:27" ht="12.75">
      <c r="A35" s="5" t="s">
        <v>38</v>
      </c>
      <c r="B35" s="3"/>
      <c r="C35" s="22"/>
      <c r="D35" s="22"/>
      <c r="E35" s="23">
        <v>80000</v>
      </c>
      <c r="F35" s="24"/>
      <c r="G35" s="24"/>
      <c r="H35" s="24">
        <v>1295807</v>
      </c>
      <c r="I35" s="24">
        <v>1328787</v>
      </c>
      <c r="J35" s="24">
        <v>2624594</v>
      </c>
      <c r="K35" s="24">
        <v>1261950</v>
      </c>
      <c r="L35" s="24">
        <v>1173727</v>
      </c>
      <c r="M35" s="24"/>
      <c r="N35" s="24">
        <v>2435677</v>
      </c>
      <c r="O35" s="24"/>
      <c r="P35" s="24"/>
      <c r="Q35" s="24"/>
      <c r="R35" s="24"/>
      <c r="S35" s="24"/>
      <c r="T35" s="24"/>
      <c r="U35" s="24"/>
      <c r="V35" s="24"/>
      <c r="W35" s="24">
        <v>5060271</v>
      </c>
      <c r="X35" s="24"/>
      <c r="Y35" s="24">
        <v>5060271</v>
      </c>
      <c r="Z35" s="6"/>
      <c r="AA35" s="22"/>
    </row>
    <row r="36" spans="1:27" ht="12.75">
      <c r="A36" s="5" t="s">
        <v>39</v>
      </c>
      <c r="B36" s="3"/>
      <c r="C36" s="22">
        <v>1203751</v>
      </c>
      <c r="D36" s="22"/>
      <c r="E36" s="23">
        <v>1286798</v>
      </c>
      <c r="F36" s="24">
        <v>1250437</v>
      </c>
      <c r="G36" s="24">
        <v>114616</v>
      </c>
      <c r="H36" s="24">
        <v>114055</v>
      </c>
      <c r="I36" s="24">
        <v>97819</v>
      </c>
      <c r="J36" s="24">
        <v>326490</v>
      </c>
      <c r="K36" s="24">
        <v>97819</v>
      </c>
      <c r="L36" s="24">
        <v>97819</v>
      </c>
      <c r="M36" s="24"/>
      <c r="N36" s="24">
        <v>195638</v>
      </c>
      <c r="O36" s="24">
        <v>100126</v>
      </c>
      <c r="P36" s="24">
        <v>8007</v>
      </c>
      <c r="Q36" s="24"/>
      <c r="R36" s="24">
        <v>108133</v>
      </c>
      <c r="S36" s="24">
        <v>102429</v>
      </c>
      <c r="T36" s="24">
        <v>98890</v>
      </c>
      <c r="U36" s="24"/>
      <c r="V36" s="24">
        <v>201319</v>
      </c>
      <c r="W36" s="24">
        <v>831580</v>
      </c>
      <c r="X36" s="24">
        <v>1250437</v>
      </c>
      <c r="Y36" s="24">
        <v>-418857</v>
      </c>
      <c r="Z36" s="6">
        <v>-33.5</v>
      </c>
      <c r="AA36" s="22">
        <v>1250437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61400409</v>
      </c>
      <c r="D38" s="19">
        <f>SUM(D39:D41)</f>
        <v>0</v>
      </c>
      <c r="E38" s="20">
        <f t="shared" si="7"/>
        <v>82554477</v>
      </c>
      <c r="F38" s="21">
        <f t="shared" si="7"/>
        <v>77745626</v>
      </c>
      <c r="G38" s="21">
        <f t="shared" si="7"/>
        <v>3642223</v>
      </c>
      <c r="H38" s="21">
        <f t="shared" si="7"/>
        <v>1997673</v>
      </c>
      <c r="I38" s="21">
        <f t="shared" si="7"/>
        <v>2148625</v>
      </c>
      <c r="J38" s="21">
        <f t="shared" si="7"/>
        <v>7788521</v>
      </c>
      <c r="K38" s="21">
        <f t="shared" si="7"/>
        <v>2013573</v>
      </c>
      <c r="L38" s="21">
        <f t="shared" si="7"/>
        <v>2035337</v>
      </c>
      <c r="M38" s="21">
        <f t="shared" si="7"/>
        <v>53500</v>
      </c>
      <c r="N38" s="21">
        <f t="shared" si="7"/>
        <v>4102410</v>
      </c>
      <c r="O38" s="21">
        <f t="shared" si="7"/>
        <v>3547539</v>
      </c>
      <c r="P38" s="21">
        <f t="shared" si="7"/>
        <v>1779308</v>
      </c>
      <c r="Q38" s="21">
        <f t="shared" si="7"/>
        <v>0</v>
      </c>
      <c r="R38" s="21">
        <f t="shared" si="7"/>
        <v>5326847</v>
      </c>
      <c r="S38" s="21">
        <f t="shared" si="7"/>
        <v>3554073</v>
      </c>
      <c r="T38" s="21">
        <f t="shared" si="7"/>
        <v>3265756</v>
      </c>
      <c r="U38" s="21">
        <f t="shared" si="7"/>
        <v>0</v>
      </c>
      <c r="V38" s="21">
        <f t="shared" si="7"/>
        <v>6819829</v>
      </c>
      <c r="W38" s="21">
        <f t="shared" si="7"/>
        <v>24037607</v>
      </c>
      <c r="X38" s="21">
        <f t="shared" si="7"/>
        <v>77745626</v>
      </c>
      <c r="Y38" s="21">
        <f t="shared" si="7"/>
        <v>-53708019</v>
      </c>
      <c r="Z38" s="4">
        <f>+IF(X38&lt;&gt;0,+(Y38/X38)*100,0)</f>
        <v>-69.08172428890083</v>
      </c>
      <c r="AA38" s="19">
        <f>SUM(AA39:AA41)</f>
        <v>77745626</v>
      </c>
    </row>
    <row r="39" spans="1:27" ht="12.75">
      <c r="A39" s="5" t="s">
        <v>42</v>
      </c>
      <c r="B39" s="3"/>
      <c r="C39" s="22">
        <v>7840882</v>
      </c>
      <c r="D39" s="22"/>
      <c r="E39" s="23">
        <v>35729252</v>
      </c>
      <c r="F39" s="24">
        <v>27168270</v>
      </c>
      <c r="G39" s="24">
        <v>695600</v>
      </c>
      <c r="H39" s="24">
        <v>751309</v>
      </c>
      <c r="I39" s="24">
        <v>786969</v>
      </c>
      <c r="J39" s="24">
        <v>2233878</v>
      </c>
      <c r="K39" s="24">
        <v>723439</v>
      </c>
      <c r="L39" s="24">
        <v>785526</v>
      </c>
      <c r="M39" s="24"/>
      <c r="N39" s="24">
        <v>1508965</v>
      </c>
      <c r="O39" s="24">
        <v>639896</v>
      </c>
      <c r="P39" s="24">
        <v>148044</v>
      </c>
      <c r="Q39" s="24"/>
      <c r="R39" s="24">
        <v>787940</v>
      </c>
      <c r="S39" s="24">
        <v>635037</v>
      </c>
      <c r="T39" s="24">
        <v>633496</v>
      </c>
      <c r="U39" s="24"/>
      <c r="V39" s="24">
        <v>1268533</v>
      </c>
      <c r="W39" s="24">
        <v>5799316</v>
      </c>
      <c r="X39" s="24">
        <v>27168270</v>
      </c>
      <c r="Y39" s="24">
        <v>-21368954</v>
      </c>
      <c r="Z39" s="6">
        <v>-78.65</v>
      </c>
      <c r="AA39" s="22">
        <v>27168270</v>
      </c>
    </row>
    <row r="40" spans="1:27" ht="12.75">
      <c r="A40" s="5" t="s">
        <v>43</v>
      </c>
      <c r="B40" s="3"/>
      <c r="C40" s="22">
        <v>53559527</v>
      </c>
      <c r="D40" s="22"/>
      <c r="E40" s="23">
        <v>46825225</v>
      </c>
      <c r="F40" s="24">
        <v>50577356</v>
      </c>
      <c r="G40" s="24">
        <v>2946623</v>
      </c>
      <c r="H40" s="24">
        <v>1246364</v>
      </c>
      <c r="I40" s="24">
        <v>1361656</v>
      </c>
      <c r="J40" s="24">
        <v>5554643</v>
      </c>
      <c r="K40" s="24">
        <v>1290134</v>
      </c>
      <c r="L40" s="24">
        <v>1249811</v>
      </c>
      <c r="M40" s="24">
        <v>53500</v>
      </c>
      <c r="N40" s="24">
        <v>2593445</v>
      </c>
      <c r="O40" s="24">
        <v>2907643</v>
      </c>
      <c r="P40" s="24">
        <v>1631264</v>
      </c>
      <c r="Q40" s="24"/>
      <c r="R40" s="24">
        <v>4538907</v>
      </c>
      <c r="S40" s="24">
        <v>2919036</v>
      </c>
      <c r="T40" s="24">
        <v>2632260</v>
      </c>
      <c r="U40" s="24"/>
      <c r="V40" s="24">
        <v>5551296</v>
      </c>
      <c r="W40" s="24">
        <v>18238291</v>
      </c>
      <c r="X40" s="24">
        <v>50577356</v>
      </c>
      <c r="Y40" s="24">
        <v>-32339065</v>
      </c>
      <c r="Z40" s="6">
        <v>-63.94</v>
      </c>
      <c r="AA40" s="22">
        <v>50577356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91432388</v>
      </c>
      <c r="D42" s="19">
        <f>SUM(D43:D46)</f>
        <v>0</v>
      </c>
      <c r="E42" s="20">
        <f t="shared" si="8"/>
        <v>114517652</v>
      </c>
      <c r="F42" s="21">
        <f t="shared" si="8"/>
        <v>101225074</v>
      </c>
      <c r="G42" s="21">
        <f t="shared" si="8"/>
        <v>3083442</v>
      </c>
      <c r="H42" s="21">
        <f t="shared" si="8"/>
        <v>10944609</v>
      </c>
      <c r="I42" s="21">
        <f t="shared" si="8"/>
        <v>8706826</v>
      </c>
      <c r="J42" s="21">
        <f t="shared" si="8"/>
        <v>22734877</v>
      </c>
      <c r="K42" s="21">
        <f t="shared" si="8"/>
        <v>7439125</v>
      </c>
      <c r="L42" s="21">
        <f t="shared" si="8"/>
        <v>3494860</v>
      </c>
      <c r="M42" s="21">
        <f t="shared" si="8"/>
        <v>4098918</v>
      </c>
      <c r="N42" s="21">
        <f t="shared" si="8"/>
        <v>15032903</v>
      </c>
      <c r="O42" s="21">
        <f t="shared" si="8"/>
        <v>7153284</v>
      </c>
      <c r="P42" s="21">
        <f t="shared" si="8"/>
        <v>6151828</v>
      </c>
      <c r="Q42" s="21">
        <f t="shared" si="8"/>
        <v>0</v>
      </c>
      <c r="R42" s="21">
        <f t="shared" si="8"/>
        <v>13305112</v>
      </c>
      <c r="S42" s="21">
        <f t="shared" si="8"/>
        <v>3499972</v>
      </c>
      <c r="T42" s="21">
        <f t="shared" si="8"/>
        <v>3030818</v>
      </c>
      <c r="U42" s="21">
        <f t="shared" si="8"/>
        <v>0</v>
      </c>
      <c r="V42" s="21">
        <f t="shared" si="8"/>
        <v>6530790</v>
      </c>
      <c r="W42" s="21">
        <f t="shared" si="8"/>
        <v>57603682</v>
      </c>
      <c r="X42" s="21">
        <f t="shared" si="8"/>
        <v>101225074</v>
      </c>
      <c r="Y42" s="21">
        <f t="shared" si="8"/>
        <v>-43621392</v>
      </c>
      <c r="Z42" s="4">
        <f>+IF(X42&lt;&gt;0,+(Y42/X42)*100,0)</f>
        <v>-43.093465162594</v>
      </c>
      <c r="AA42" s="19">
        <f>SUM(AA43:AA46)</f>
        <v>101225074</v>
      </c>
    </row>
    <row r="43" spans="1:27" ht="12.75">
      <c r="A43" s="5" t="s">
        <v>46</v>
      </c>
      <c r="B43" s="3"/>
      <c r="C43" s="22">
        <v>62291420</v>
      </c>
      <c r="D43" s="22"/>
      <c r="E43" s="23">
        <v>75729039</v>
      </c>
      <c r="F43" s="24">
        <v>65177746</v>
      </c>
      <c r="G43" s="24">
        <v>701302</v>
      </c>
      <c r="H43" s="24">
        <v>8143618</v>
      </c>
      <c r="I43" s="24">
        <v>6121432</v>
      </c>
      <c r="J43" s="24">
        <v>14966352</v>
      </c>
      <c r="K43" s="24">
        <v>4594479</v>
      </c>
      <c r="L43" s="24">
        <v>832002</v>
      </c>
      <c r="M43" s="24">
        <v>4098918</v>
      </c>
      <c r="N43" s="24">
        <v>9525399</v>
      </c>
      <c r="O43" s="24">
        <v>4658390</v>
      </c>
      <c r="P43" s="24">
        <v>4446237</v>
      </c>
      <c r="Q43" s="24"/>
      <c r="R43" s="24">
        <v>9104627</v>
      </c>
      <c r="S43" s="24">
        <v>640289</v>
      </c>
      <c r="T43" s="24">
        <v>616902</v>
      </c>
      <c r="U43" s="24"/>
      <c r="V43" s="24">
        <v>1257191</v>
      </c>
      <c r="W43" s="24">
        <v>34853569</v>
      </c>
      <c r="X43" s="24">
        <v>65177746</v>
      </c>
      <c r="Y43" s="24">
        <v>-30324177</v>
      </c>
      <c r="Z43" s="6">
        <v>-46.53</v>
      </c>
      <c r="AA43" s="22">
        <v>65177746</v>
      </c>
    </row>
    <row r="44" spans="1:27" ht="12.75">
      <c r="A44" s="5" t="s">
        <v>47</v>
      </c>
      <c r="B44" s="3"/>
      <c r="C44" s="22">
        <v>7746008</v>
      </c>
      <c r="D44" s="22"/>
      <c r="E44" s="23">
        <v>12897214</v>
      </c>
      <c r="F44" s="24">
        <v>12501467</v>
      </c>
      <c r="G44" s="24">
        <v>655156</v>
      </c>
      <c r="H44" s="24">
        <v>772271</v>
      </c>
      <c r="I44" s="24">
        <v>711479</v>
      </c>
      <c r="J44" s="24">
        <v>2138906</v>
      </c>
      <c r="K44" s="24">
        <v>1054835</v>
      </c>
      <c r="L44" s="24">
        <v>775391</v>
      </c>
      <c r="M44" s="24"/>
      <c r="N44" s="24">
        <v>1830226</v>
      </c>
      <c r="O44" s="24">
        <v>698103</v>
      </c>
      <c r="P44" s="24">
        <v>275786</v>
      </c>
      <c r="Q44" s="24"/>
      <c r="R44" s="24">
        <v>973889</v>
      </c>
      <c r="S44" s="24">
        <v>772560</v>
      </c>
      <c r="T44" s="24">
        <v>689594</v>
      </c>
      <c r="U44" s="24"/>
      <c r="V44" s="24">
        <v>1462154</v>
      </c>
      <c r="W44" s="24">
        <v>6405175</v>
      </c>
      <c r="X44" s="24">
        <v>12501467</v>
      </c>
      <c r="Y44" s="24">
        <v>-6096292</v>
      </c>
      <c r="Z44" s="6">
        <v>-48.76</v>
      </c>
      <c r="AA44" s="22">
        <v>12501467</v>
      </c>
    </row>
    <row r="45" spans="1:27" ht="12.75">
      <c r="A45" s="5" t="s">
        <v>48</v>
      </c>
      <c r="B45" s="3"/>
      <c r="C45" s="25">
        <v>12121717</v>
      </c>
      <c r="D45" s="25"/>
      <c r="E45" s="26">
        <v>15913064</v>
      </c>
      <c r="F45" s="27">
        <v>13663563</v>
      </c>
      <c r="G45" s="27">
        <v>966138</v>
      </c>
      <c r="H45" s="27">
        <v>1270009</v>
      </c>
      <c r="I45" s="27">
        <v>1000891</v>
      </c>
      <c r="J45" s="27">
        <v>3237038</v>
      </c>
      <c r="K45" s="27">
        <v>979641</v>
      </c>
      <c r="L45" s="27">
        <v>1132555</v>
      </c>
      <c r="M45" s="27"/>
      <c r="N45" s="27">
        <v>2112196</v>
      </c>
      <c r="O45" s="27">
        <v>1039545</v>
      </c>
      <c r="P45" s="27">
        <v>752071</v>
      </c>
      <c r="Q45" s="27"/>
      <c r="R45" s="27">
        <v>1791616</v>
      </c>
      <c r="S45" s="27">
        <v>1171169</v>
      </c>
      <c r="T45" s="27">
        <v>982575</v>
      </c>
      <c r="U45" s="27"/>
      <c r="V45" s="27">
        <v>2153744</v>
      </c>
      <c r="W45" s="27">
        <v>9294594</v>
      </c>
      <c r="X45" s="27">
        <v>13663563</v>
      </c>
      <c r="Y45" s="27">
        <v>-4368969</v>
      </c>
      <c r="Z45" s="7">
        <v>-31.98</v>
      </c>
      <c r="AA45" s="25">
        <v>13663563</v>
      </c>
    </row>
    <row r="46" spans="1:27" ht="12.75">
      <c r="A46" s="5" t="s">
        <v>49</v>
      </c>
      <c r="B46" s="3"/>
      <c r="C46" s="22">
        <v>9273243</v>
      </c>
      <c r="D46" s="22"/>
      <c r="E46" s="23">
        <v>9978335</v>
      </c>
      <c r="F46" s="24">
        <v>9882298</v>
      </c>
      <c r="G46" s="24">
        <v>760846</v>
      </c>
      <c r="H46" s="24">
        <v>758711</v>
      </c>
      <c r="I46" s="24">
        <v>873024</v>
      </c>
      <c r="J46" s="24">
        <v>2392581</v>
      </c>
      <c r="K46" s="24">
        <v>810170</v>
      </c>
      <c r="L46" s="24">
        <v>754912</v>
      </c>
      <c r="M46" s="24"/>
      <c r="N46" s="24">
        <v>1565082</v>
      </c>
      <c r="O46" s="24">
        <v>757246</v>
      </c>
      <c r="P46" s="24">
        <v>677734</v>
      </c>
      <c r="Q46" s="24"/>
      <c r="R46" s="24">
        <v>1434980</v>
      </c>
      <c r="S46" s="24">
        <v>915954</v>
      </c>
      <c r="T46" s="24">
        <v>741747</v>
      </c>
      <c r="U46" s="24"/>
      <c r="V46" s="24">
        <v>1657701</v>
      </c>
      <c r="W46" s="24">
        <v>7050344</v>
      </c>
      <c r="X46" s="24">
        <v>9882298</v>
      </c>
      <c r="Y46" s="24">
        <v>-2831954</v>
      </c>
      <c r="Z46" s="6">
        <v>-28.66</v>
      </c>
      <c r="AA46" s="22">
        <v>9882298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296952333</v>
      </c>
      <c r="D48" s="40">
        <f>+D28+D32+D38+D42+D47</f>
        <v>0</v>
      </c>
      <c r="E48" s="41">
        <f t="shared" si="9"/>
        <v>382253547</v>
      </c>
      <c r="F48" s="42">
        <f t="shared" si="9"/>
        <v>363987756</v>
      </c>
      <c r="G48" s="42">
        <f t="shared" si="9"/>
        <v>13109403</v>
      </c>
      <c r="H48" s="42">
        <f t="shared" si="9"/>
        <v>26916056</v>
      </c>
      <c r="I48" s="42">
        <f t="shared" si="9"/>
        <v>22282544</v>
      </c>
      <c r="J48" s="42">
        <f t="shared" si="9"/>
        <v>62308003</v>
      </c>
      <c r="K48" s="42">
        <f t="shared" si="9"/>
        <v>20813629</v>
      </c>
      <c r="L48" s="42">
        <f t="shared" si="9"/>
        <v>16300847</v>
      </c>
      <c r="M48" s="42">
        <f t="shared" si="9"/>
        <v>6459145</v>
      </c>
      <c r="N48" s="42">
        <f t="shared" si="9"/>
        <v>43573621</v>
      </c>
      <c r="O48" s="42">
        <f t="shared" si="9"/>
        <v>20720580</v>
      </c>
      <c r="P48" s="42">
        <f t="shared" si="9"/>
        <v>12781878</v>
      </c>
      <c r="Q48" s="42">
        <f t="shared" si="9"/>
        <v>0</v>
      </c>
      <c r="R48" s="42">
        <f t="shared" si="9"/>
        <v>33502458</v>
      </c>
      <c r="S48" s="42">
        <f t="shared" si="9"/>
        <v>14901196</v>
      </c>
      <c r="T48" s="42">
        <f t="shared" si="9"/>
        <v>11965628</v>
      </c>
      <c r="U48" s="42">
        <f t="shared" si="9"/>
        <v>0</v>
      </c>
      <c r="V48" s="42">
        <f t="shared" si="9"/>
        <v>26866824</v>
      </c>
      <c r="W48" s="42">
        <f t="shared" si="9"/>
        <v>166250906</v>
      </c>
      <c r="X48" s="42">
        <f t="shared" si="9"/>
        <v>363987756</v>
      </c>
      <c r="Y48" s="42">
        <f t="shared" si="9"/>
        <v>-197736850</v>
      </c>
      <c r="Z48" s="43">
        <f>+IF(X48&lt;&gt;0,+(Y48/X48)*100,0)</f>
        <v>-54.32513779392074</v>
      </c>
      <c r="AA48" s="40">
        <f>+AA28+AA32+AA38+AA42+AA47</f>
        <v>363987756</v>
      </c>
    </row>
    <row r="49" spans="1:27" ht="12.75">
      <c r="A49" s="14" t="s">
        <v>79</v>
      </c>
      <c r="B49" s="15"/>
      <c r="C49" s="44">
        <f aca="true" t="shared" si="10" ref="C49:Y49">+C25-C48</f>
        <v>1592987</v>
      </c>
      <c r="D49" s="44">
        <f>+D25-D48</f>
        <v>0</v>
      </c>
      <c r="E49" s="45">
        <f t="shared" si="10"/>
        <v>8527396</v>
      </c>
      <c r="F49" s="46">
        <f t="shared" si="10"/>
        <v>77668142</v>
      </c>
      <c r="G49" s="46">
        <f t="shared" si="10"/>
        <v>-4804769</v>
      </c>
      <c r="H49" s="46">
        <f t="shared" si="10"/>
        <v>-15046449</v>
      </c>
      <c r="I49" s="46">
        <f t="shared" si="10"/>
        <v>-13102215</v>
      </c>
      <c r="J49" s="46">
        <f t="shared" si="10"/>
        <v>-32953433</v>
      </c>
      <c r="K49" s="46">
        <f t="shared" si="10"/>
        <v>-6775423</v>
      </c>
      <c r="L49" s="46">
        <f t="shared" si="10"/>
        <v>-4054527</v>
      </c>
      <c r="M49" s="46">
        <f t="shared" si="10"/>
        <v>-6112525</v>
      </c>
      <c r="N49" s="46">
        <f t="shared" si="10"/>
        <v>-16942475</v>
      </c>
      <c r="O49" s="46">
        <f t="shared" si="10"/>
        <v>-10135885</v>
      </c>
      <c r="P49" s="46">
        <f t="shared" si="10"/>
        <v>5458173</v>
      </c>
      <c r="Q49" s="46">
        <f t="shared" si="10"/>
        <v>0</v>
      </c>
      <c r="R49" s="46">
        <f t="shared" si="10"/>
        <v>-4677712</v>
      </c>
      <c r="S49" s="46">
        <f t="shared" si="10"/>
        <v>-3995083</v>
      </c>
      <c r="T49" s="46">
        <f t="shared" si="10"/>
        <v>-3231976</v>
      </c>
      <c r="U49" s="46">
        <f t="shared" si="10"/>
        <v>0</v>
      </c>
      <c r="V49" s="46">
        <f t="shared" si="10"/>
        <v>-7227059</v>
      </c>
      <c r="W49" s="46">
        <f t="shared" si="10"/>
        <v>-61800679</v>
      </c>
      <c r="X49" s="46">
        <f>IF(F25=F48,0,X25-X48)</f>
        <v>77668142</v>
      </c>
      <c r="Y49" s="46">
        <f t="shared" si="10"/>
        <v>-139468821</v>
      </c>
      <c r="Z49" s="47">
        <f>+IF(X49&lt;&gt;0,+(Y49/X49)*100,0)</f>
        <v>-179.57017820768777</v>
      </c>
      <c r="AA49" s="44">
        <f>+AA25-AA48</f>
        <v>77668142</v>
      </c>
    </row>
    <row r="50" spans="1:27" ht="12.75">
      <c r="A50" s="16" t="s">
        <v>80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85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9400777</v>
      </c>
      <c r="D5" s="19">
        <f>SUM(D6:D8)</f>
        <v>0</v>
      </c>
      <c r="E5" s="20">
        <f t="shared" si="0"/>
        <v>767743195</v>
      </c>
      <c r="F5" s="21">
        <f t="shared" si="0"/>
        <v>800272282</v>
      </c>
      <c r="G5" s="21">
        <f t="shared" si="0"/>
        <v>37900</v>
      </c>
      <c r="H5" s="21">
        <f t="shared" si="0"/>
        <v>51913</v>
      </c>
      <c r="I5" s="21">
        <f t="shared" si="0"/>
        <v>77697</v>
      </c>
      <c r="J5" s="21">
        <f t="shared" si="0"/>
        <v>167510</v>
      </c>
      <c r="K5" s="21">
        <f t="shared" si="0"/>
        <v>10091231</v>
      </c>
      <c r="L5" s="21">
        <f t="shared" si="0"/>
        <v>0</v>
      </c>
      <c r="M5" s="21">
        <f t="shared" si="0"/>
        <v>0</v>
      </c>
      <c r="N5" s="21">
        <f t="shared" si="0"/>
        <v>10091231</v>
      </c>
      <c r="O5" s="21">
        <f t="shared" si="0"/>
        <v>422923</v>
      </c>
      <c r="P5" s="21">
        <f t="shared" si="0"/>
        <v>764355516</v>
      </c>
      <c r="Q5" s="21">
        <f t="shared" si="0"/>
        <v>0</v>
      </c>
      <c r="R5" s="21">
        <f t="shared" si="0"/>
        <v>764778439</v>
      </c>
      <c r="S5" s="21">
        <f t="shared" si="0"/>
        <v>34806</v>
      </c>
      <c r="T5" s="21">
        <f t="shared" si="0"/>
        <v>0</v>
      </c>
      <c r="U5" s="21">
        <f t="shared" si="0"/>
        <v>0</v>
      </c>
      <c r="V5" s="21">
        <f t="shared" si="0"/>
        <v>34806</v>
      </c>
      <c r="W5" s="21">
        <f t="shared" si="0"/>
        <v>775071986</v>
      </c>
      <c r="X5" s="21">
        <f t="shared" si="0"/>
        <v>800272282</v>
      </c>
      <c r="Y5" s="21">
        <f t="shared" si="0"/>
        <v>-25200296</v>
      </c>
      <c r="Z5" s="4">
        <f>+IF(X5&lt;&gt;0,+(Y5/X5)*100,0)</f>
        <v>-3.148965241807538</v>
      </c>
      <c r="AA5" s="19">
        <f>SUM(AA6:AA8)</f>
        <v>800272282</v>
      </c>
    </row>
    <row r="6" spans="1:27" ht="12.75">
      <c r="A6" s="5" t="s">
        <v>32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/>
      <c r="AA6" s="22"/>
    </row>
    <row r="7" spans="1:27" ht="12.75">
      <c r="A7" s="5" t="s">
        <v>33</v>
      </c>
      <c r="B7" s="3"/>
      <c r="C7" s="25">
        <v>9400777</v>
      </c>
      <c r="D7" s="25"/>
      <c r="E7" s="26">
        <v>767743195</v>
      </c>
      <c r="F7" s="27">
        <v>800272282</v>
      </c>
      <c r="G7" s="27">
        <v>37900</v>
      </c>
      <c r="H7" s="27">
        <v>51913</v>
      </c>
      <c r="I7" s="27">
        <v>77697</v>
      </c>
      <c r="J7" s="27">
        <v>167510</v>
      </c>
      <c r="K7" s="27">
        <v>10091231</v>
      </c>
      <c r="L7" s="27"/>
      <c r="M7" s="27"/>
      <c r="N7" s="27">
        <v>10091231</v>
      </c>
      <c r="O7" s="27">
        <v>422923</v>
      </c>
      <c r="P7" s="27">
        <v>764355516</v>
      </c>
      <c r="Q7" s="27"/>
      <c r="R7" s="27">
        <v>764778439</v>
      </c>
      <c r="S7" s="27">
        <v>34806</v>
      </c>
      <c r="T7" s="27"/>
      <c r="U7" s="27"/>
      <c r="V7" s="27">
        <v>34806</v>
      </c>
      <c r="W7" s="27">
        <v>775071986</v>
      </c>
      <c r="X7" s="27">
        <v>800272282</v>
      </c>
      <c r="Y7" s="27">
        <v>-25200296</v>
      </c>
      <c r="Z7" s="7">
        <v>-3.15</v>
      </c>
      <c r="AA7" s="25">
        <v>800272282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4650</v>
      </c>
      <c r="P9" s="21">
        <f t="shared" si="1"/>
        <v>30300</v>
      </c>
      <c r="Q9" s="21">
        <f t="shared" si="1"/>
        <v>0</v>
      </c>
      <c r="R9" s="21">
        <f t="shared" si="1"/>
        <v>34950</v>
      </c>
      <c r="S9" s="21">
        <f t="shared" si="1"/>
        <v>1700</v>
      </c>
      <c r="T9" s="21">
        <f t="shared" si="1"/>
        <v>0</v>
      </c>
      <c r="U9" s="21">
        <f t="shared" si="1"/>
        <v>0</v>
      </c>
      <c r="V9" s="21">
        <f t="shared" si="1"/>
        <v>1700</v>
      </c>
      <c r="W9" s="21">
        <f t="shared" si="1"/>
        <v>36650</v>
      </c>
      <c r="X9" s="21">
        <f t="shared" si="1"/>
        <v>0</v>
      </c>
      <c r="Y9" s="21">
        <f t="shared" si="1"/>
        <v>36650</v>
      </c>
      <c r="Z9" s="4">
        <f>+IF(X9&lt;&gt;0,+(Y9/X9)*100,0)</f>
        <v>0</v>
      </c>
      <c r="AA9" s="19">
        <f>SUM(AA10:AA14)</f>
        <v>0</v>
      </c>
    </row>
    <row r="10" spans="1:27" ht="12.75">
      <c r="A10" s="5" t="s">
        <v>36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/>
      <c r="AA10" s="22"/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>
        <v>4650</v>
      </c>
      <c r="P14" s="27">
        <v>30300</v>
      </c>
      <c r="Q14" s="27"/>
      <c r="R14" s="27">
        <v>34950</v>
      </c>
      <c r="S14" s="27">
        <v>1700</v>
      </c>
      <c r="T14" s="27"/>
      <c r="U14" s="27"/>
      <c r="V14" s="27">
        <v>1700</v>
      </c>
      <c r="W14" s="27">
        <v>36650</v>
      </c>
      <c r="X14" s="27"/>
      <c r="Y14" s="27">
        <v>36650</v>
      </c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350103223</v>
      </c>
      <c r="D15" s="19">
        <f>SUM(D16:D18)</f>
        <v>0</v>
      </c>
      <c r="E15" s="20">
        <f t="shared" si="2"/>
        <v>303455000</v>
      </c>
      <c r="F15" s="21">
        <f t="shared" si="2"/>
        <v>303535025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625473171</v>
      </c>
      <c r="Q15" s="21">
        <f t="shared" si="2"/>
        <v>0</v>
      </c>
      <c r="R15" s="21">
        <f t="shared" si="2"/>
        <v>625473171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625473171</v>
      </c>
      <c r="X15" s="21">
        <f t="shared" si="2"/>
        <v>303535025</v>
      </c>
      <c r="Y15" s="21">
        <f t="shared" si="2"/>
        <v>321938146</v>
      </c>
      <c r="Z15" s="4">
        <f>+IF(X15&lt;&gt;0,+(Y15/X15)*100,0)</f>
        <v>106.06293161719968</v>
      </c>
      <c r="AA15" s="19">
        <f>SUM(AA16:AA18)</f>
        <v>303535025</v>
      </c>
    </row>
    <row r="16" spans="1:27" ht="12.75">
      <c r="A16" s="5" t="s">
        <v>42</v>
      </c>
      <c r="B16" s="3"/>
      <c r="C16" s="22">
        <v>349056895</v>
      </c>
      <c r="D16" s="22"/>
      <c r="E16" s="23">
        <v>300764000</v>
      </c>
      <c r="F16" s="24">
        <v>300844025</v>
      </c>
      <c r="G16" s="24"/>
      <c r="H16" s="24"/>
      <c r="I16" s="24"/>
      <c r="J16" s="24"/>
      <c r="K16" s="24"/>
      <c r="L16" s="24"/>
      <c r="M16" s="24"/>
      <c r="N16" s="24"/>
      <c r="O16" s="24"/>
      <c r="P16" s="24">
        <v>625473171</v>
      </c>
      <c r="Q16" s="24"/>
      <c r="R16" s="24">
        <v>625473171</v>
      </c>
      <c r="S16" s="24"/>
      <c r="T16" s="24"/>
      <c r="U16" s="24"/>
      <c r="V16" s="24"/>
      <c r="W16" s="24">
        <v>625473171</v>
      </c>
      <c r="X16" s="24">
        <v>300844025</v>
      </c>
      <c r="Y16" s="24">
        <v>324629146</v>
      </c>
      <c r="Z16" s="6">
        <v>107.91</v>
      </c>
      <c r="AA16" s="22">
        <v>300844025</v>
      </c>
    </row>
    <row r="17" spans="1:27" ht="12.75">
      <c r="A17" s="5" t="s">
        <v>43</v>
      </c>
      <c r="B17" s="3"/>
      <c r="C17" s="22">
        <v>1046328</v>
      </c>
      <c r="D17" s="22"/>
      <c r="E17" s="23">
        <v>2691000</v>
      </c>
      <c r="F17" s="24">
        <v>2691000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2691000</v>
      </c>
      <c r="Y17" s="24">
        <v>-2691000</v>
      </c>
      <c r="Z17" s="6">
        <v>-100</v>
      </c>
      <c r="AA17" s="22">
        <v>2691000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-33194967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2.75">
      <c r="A20" s="5" t="s">
        <v>46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/>
      <c r="AA20" s="22"/>
    </row>
    <row r="21" spans="1:27" ht="12.75">
      <c r="A21" s="5" t="s">
        <v>47</v>
      </c>
      <c r="B21" s="3"/>
      <c r="C21" s="22">
        <v>-33194967</v>
      </c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/>
      <c r="AA21" s="22"/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25"/>
    </row>
    <row r="23" spans="1:27" ht="12.75">
      <c r="A23" s="5" t="s">
        <v>49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/>
      <c r="AA23" s="22"/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326309033</v>
      </c>
      <c r="D25" s="40">
        <f>+D5+D9+D15+D19+D24</f>
        <v>0</v>
      </c>
      <c r="E25" s="41">
        <f t="shared" si="4"/>
        <v>1071198195</v>
      </c>
      <c r="F25" s="42">
        <f t="shared" si="4"/>
        <v>1103807307</v>
      </c>
      <c r="G25" s="42">
        <f t="shared" si="4"/>
        <v>37900</v>
      </c>
      <c r="H25" s="42">
        <f t="shared" si="4"/>
        <v>51913</v>
      </c>
      <c r="I25" s="42">
        <f t="shared" si="4"/>
        <v>77697</v>
      </c>
      <c r="J25" s="42">
        <f t="shared" si="4"/>
        <v>167510</v>
      </c>
      <c r="K25" s="42">
        <f t="shared" si="4"/>
        <v>10091231</v>
      </c>
      <c r="L25" s="42">
        <f t="shared" si="4"/>
        <v>0</v>
      </c>
      <c r="M25" s="42">
        <f t="shared" si="4"/>
        <v>0</v>
      </c>
      <c r="N25" s="42">
        <f t="shared" si="4"/>
        <v>10091231</v>
      </c>
      <c r="O25" s="42">
        <f t="shared" si="4"/>
        <v>427573</v>
      </c>
      <c r="P25" s="42">
        <f t="shared" si="4"/>
        <v>1389858987</v>
      </c>
      <c r="Q25" s="42">
        <f t="shared" si="4"/>
        <v>0</v>
      </c>
      <c r="R25" s="42">
        <f t="shared" si="4"/>
        <v>1390286560</v>
      </c>
      <c r="S25" s="42">
        <f t="shared" si="4"/>
        <v>36506</v>
      </c>
      <c r="T25" s="42">
        <f t="shared" si="4"/>
        <v>0</v>
      </c>
      <c r="U25" s="42">
        <f t="shared" si="4"/>
        <v>0</v>
      </c>
      <c r="V25" s="42">
        <f t="shared" si="4"/>
        <v>36506</v>
      </c>
      <c r="W25" s="42">
        <f t="shared" si="4"/>
        <v>1400581807</v>
      </c>
      <c r="X25" s="42">
        <f t="shared" si="4"/>
        <v>1103807307</v>
      </c>
      <c r="Y25" s="42">
        <f t="shared" si="4"/>
        <v>296774500</v>
      </c>
      <c r="Z25" s="43">
        <f>+IF(X25&lt;&gt;0,+(Y25/X25)*100,0)</f>
        <v>26.886440968269476</v>
      </c>
      <c r="AA25" s="40">
        <f>+AA5+AA9+AA15+AA19+AA24</f>
        <v>1103807307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156991694</v>
      </c>
      <c r="D28" s="19">
        <f>SUM(D29:D31)</f>
        <v>0</v>
      </c>
      <c r="E28" s="20">
        <f t="shared" si="5"/>
        <v>397061145</v>
      </c>
      <c r="F28" s="21">
        <f t="shared" si="5"/>
        <v>390584737</v>
      </c>
      <c r="G28" s="21">
        <f t="shared" si="5"/>
        <v>647147</v>
      </c>
      <c r="H28" s="21">
        <f t="shared" si="5"/>
        <v>14249295</v>
      </c>
      <c r="I28" s="21">
        <f t="shared" si="5"/>
        <v>16165417</v>
      </c>
      <c r="J28" s="21">
        <f t="shared" si="5"/>
        <v>31061859</v>
      </c>
      <c r="K28" s="21">
        <f t="shared" si="5"/>
        <v>17188565</v>
      </c>
      <c r="L28" s="21">
        <f t="shared" si="5"/>
        <v>0</v>
      </c>
      <c r="M28" s="21">
        <f t="shared" si="5"/>
        <v>0</v>
      </c>
      <c r="N28" s="21">
        <f t="shared" si="5"/>
        <v>17188565</v>
      </c>
      <c r="O28" s="21">
        <f t="shared" si="5"/>
        <v>13530356</v>
      </c>
      <c r="P28" s="21">
        <f t="shared" si="5"/>
        <v>-58991615</v>
      </c>
      <c r="Q28" s="21">
        <f t="shared" si="5"/>
        <v>0</v>
      </c>
      <c r="R28" s="21">
        <f t="shared" si="5"/>
        <v>-45461259</v>
      </c>
      <c r="S28" s="21">
        <f t="shared" si="5"/>
        <v>17015463</v>
      </c>
      <c r="T28" s="21">
        <f t="shared" si="5"/>
        <v>0</v>
      </c>
      <c r="U28" s="21">
        <f t="shared" si="5"/>
        <v>0</v>
      </c>
      <c r="V28" s="21">
        <f t="shared" si="5"/>
        <v>17015463</v>
      </c>
      <c r="W28" s="21">
        <f t="shared" si="5"/>
        <v>19804628</v>
      </c>
      <c r="X28" s="21">
        <f t="shared" si="5"/>
        <v>390584737</v>
      </c>
      <c r="Y28" s="21">
        <f t="shared" si="5"/>
        <v>-370780109</v>
      </c>
      <c r="Z28" s="4">
        <f>+IF(X28&lt;&gt;0,+(Y28/X28)*100,0)</f>
        <v>-94.92949259817082</v>
      </c>
      <c r="AA28" s="19">
        <f>SUM(AA29:AA31)</f>
        <v>390584737</v>
      </c>
    </row>
    <row r="29" spans="1:27" ht="12.75">
      <c r="A29" s="5" t="s">
        <v>32</v>
      </c>
      <c r="B29" s="3"/>
      <c r="C29" s="22">
        <v>3935204</v>
      </c>
      <c r="D29" s="22"/>
      <c r="E29" s="23">
        <v>64456679</v>
      </c>
      <c r="F29" s="24">
        <v>64379255</v>
      </c>
      <c r="G29" s="24">
        <v>47153</v>
      </c>
      <c r="H29" s="24">
        <v>2859467</v>
      </c>
      <c r="I29" s="24">
        <v>2833288</v>
      </c>
      <c r="J29" s="24">
        <v>5739908</v>
      </c>
      <c r="K29" s="24">
        <v>2904926</v>
      </c>
      <c r="L29" s="24"/>
      <c r="M29" s="24"/>
      <c r="N29" s="24">
        <v>2904926</v>
      </c>
      <c r="O29" s="24">
        <v>3298479</v>
      </c>
      <c r="P29" s="24">
        <v>30631562</v>
      </c>
      <c r="Q29" s="24"/>
      <c r="R29" s="24">
        <v>33930041</v>
      </c>
      <c r="S29" s="24">
        <v>3440208</v>
      </c>
      <c r="T29" s="24"/>
      <c r="U29" s="24"/>
      <c r="V29" s="24">
        <v>3440208</v>
      </c>
      <c r="W29" s="24">
        <v>46015083</v>
      </c>
      <c r="X29" s="24">
        <v>64379255</v>
      </c>
      <c r="Y29" s="24">
        <v>-18364172</v>
      </c>
      <c r="Z29" s="6">
        <v>-28.52</v>
      </c>
      <c r="AA29" s="22">
        <v>64379255</v>
      </c>
    </row>
    <row r="30" spans="1:27" ht="12.75">
      <c r="A30" s="5" t="s">
        <v>33</v>
      </c>
      <c r="B30" s="3"/>
      <c r="C30" s="25">
        <v>153056490</v>
      </c>
      <c r="D30" s="25"/>
      <c r="E30" s="26">
        <v>322662616</v>
      </c>
      <c r="F30" s="27">
        <v>316263632</v>
      </c>
      <c r="G30" s="27">
        <v>599994</v>
      </c>
      <c r="H30" s="27">
        <v>10725080</v>
      </c>
      <c r="I30" s="27">
        <v>12686140</v>
      </c>
      <c r="J30" s="27">
        <v>24011214</v>
      </c>
      <c r="K30" s="27">
        <v>13559296</v>
      </c>
      <c r="L30" s="27"/>
      <c r="M30" s="27"/>
      <c r="N30" s="27">
        <v>13559296</v>
      </c>
      <c r="O30" s="27">
        <v>9506921</v>
      </c>
      <c r="P30" s="27">
        <v>-95742657</v>
      </c>
      <c r="Q30" s="27"/>
      <c r="R30" s="27">
        <v>-86235736</v>
      </c>
      <c r="S30" s="27">
        <v>12774078</v>
      </c>
      <c r="T30" s="27"/>
      <c r="U30" s="27"/>
      <c r="V30" s="27">
        <v>12774078</v>
      </c>
      <c r="W30" s="27">
        <v>-35891148</v>
      </c>
      <c r="X30" s="27">
        <v>316263632</v>
      </c>
      <c r="Y30" s="27">
        <v>-352154780</v>
      </c>
      <c r="Z30" s="7">
        <v>-111.35</v>
      </c>
      <c r="AA30" s="25">
        <v>316263632</v>
      </c>
    </row>
    <row r="31" spans="1:27" ht="12.75">
      <c r="A31" s="5" t="s">
        <v>34</v>
      </c>
      <c r="B31" s="3"/>
      <c r="C31" s="22"/>
      <c r="D31" s="22"/>
      <c r="E31" s="23">
        <v>9941850</v>
      </c>
      <c r="F31" s="24">
        <v>9941850</v>
      </c>
      <c r="G31" s="24"/>
      <c r="H31" s="24">
        <v>664748</v>
      </c>
      <c r="I31" s="24">
        <v>645989</v>
      </c>
      <c r="J31" s="24">
        <v>1310737</v>
      </c>
      <c r="K31" s="24">
        <v>724343</v>
      </c>
      <c r="L31" s="24"/>
      <c r="M31" s="24"/>
      <c r="N31" s="24">
        <v>724343</v>
      </c>
      <c r="O31" s="24">
        <v>724956</v>
      </c>
      <c r="P31" s="24">
        <v>6119480</v>
      </c>
      <c r="Q31" s="24"/>
      <c r="R31" s="24">
        <v>6844436</v>
      </c>
      <c r="S31" s="24">
        <v>801177</v>
      </c>
      <c r="T31" s="24"/>
      <c r="U31" s="24"/>
      <c r="V31" s="24">
        <v>801177</v>
      </c>
      <c r="W31" s="24">
        <v>9680693</v>
      </c>
      <c r="X31" s="24">
        <v>9941850</v>
      </c>
      <c r="Y31" s="24">
        <v>-261157</v>
      </c>
      <c r="Z31" s="6">
        <v>-2.63</v>
      </c>
      <c r="AA31" s="22">
        <v>9941850</v>
      </c>
    </row>
    <row r="32" spans="1:27" ht="12.75">
      <c r="A32" s="2" t="s">
        <v>35</v>
      </c>
      <c r="B32" s="3"/>
      <c r="C32" s="19">
        <f aca="true" t="shared" si="6" ref="C32:Y32">SUM(C33:C37)</f>
        <v>20056839</v>
      </c>
      <c r="D32" s="19">
        <f>SUM(D33:D37)</f>
        <v>0</v>
      </c>
      <c r="E32" s="20">
        <f t="shared" si="6"/>
        <v>147082921</v>
      </c>
      <c r="F32" s="21">
        <f t="shared" si="6"/>
        <v>146579387</v>
      </c>
      <c r="G32" s="21">
        <f t="shared" si="6"/>
        <v>0</v>
      </c>
      <c r="H32" s="21">
        <f t="shared" si="6"/>
        <v>11228729</v>
      </c>
      <c r="I32" s="21">
        <f t="shared" si="6"/>
        <v>11306009</v>
      </c>
      <c r="J32" s="21">
        <f t="shared" si="6"/>
        <v>22534738</v>
      </c>
      <c r="K32" s="21">
        <f t="shared" si="6"/>
        <v>10994668</v>
      </c>
      <c r="L32" s="21">
        <f t="shared" si="6"/>
        <v>0</v>
      </c>
      <c r="M32" s="21">
        <f t="shared" si="6"/>
        <v>0</v>
      </c>
      <c r="N32" s="21">
        <f t="shared" si="6"/>
        <v>10994668</v>
      </c>
      <c r="O32" s="21">
        <f t="shared" si="6"/>
        <v>11882702</v>
      </c>
      <c r="P32" s="21">
        <f t="shared" si="6"/>
        <v>99774994</v>
      </c>
      <c r="Q32" s="21">
        <f t="shared" si="6"/>
        <v>0</v>
      </c>
      <c r="R32" s="21">
        <f t="shared" si="6"/>
        <v>111657696</v>
      </c>
      <c r="S32" s="21">
        <f t="shared" si="6"/>
        <v>11162027</v>
      </c>
      <c r="T32" s="21">
        <f t="shared" si="6"/>
        <v>0</v>
      </c>
      <c r="U32" s="21">
        <f t="shared" si="6"/>
        <v>0</v>
      </c>
      <c r="V32" s="21">
        <f t="shared" si="6"/>
        <v>11162027</v>
      </c>
      <c r="W32" s="21">
        <f t="shared" si="6"/>
        <v>156349129</v>
      </c>
      <c r="X32" s="21">
        <f t="shared" si="6"/>
        <v>146579387</v>
      </c>
      <c r="Y32" s="21">
        <f t="shared" si="6"/>
        <v>9769742</v>
      </c>
      <c r="Z32" s="4">
        <f>+IF(X32&lt;&gt;0,+(Y32/X32)*100,0)</f>
        <v>6.665154084728162</v>
      </c>
      <c r="AA32" s="19">
        <f>SUM(AA33:AA37)</f>
        <v>146579387</v>
      </c>
    </row>
    <row r="33" spans="1:27" ht="12.75">
      <c r="A33" s="5" t="s">
        <v>36</v>
      </c>
      <c r="B33" s="3"/>
      <c r="C33" s="22">
        <v>9373131</v>
      </c>
      <c r="D33" s="22"/>
      <c r="E33" s="23">
        <v>10949843</v>
      </c>
      <c r="F33" s="24">
        <v>10518984</v>
      </c>
      <c r="G33" s="24"/>
      <c r="H33" s="24">
        <v>753085</v>
      </c>
      <c r="I33" s="24">
        <v>806970</v>
      </c>
      <c r="J33" s="24">
        <v>1560055</v>
      </c>
      <c r="K33" s="24">
        <v>753719</v>
      </c>
      <c r="L33" s="24"/>
      <c r="M33" s="24"/>
      <c r="N33" s="24">
        <v>753719</v>
      </c>
      <c r="O33" s="24">
        <v>757750</v>
      </c>
      <c r="P33" s="24">
        <v>6465716</v>
      </c>
      <c r="Q33" s="24"/>
      <c r="R33" s="24">
        <v>7223466</v>
      </c>
      <c r="S33" s="24">
        <v>780208</v>
      </c>
      <c r="T33" s="24"/>
      <c r="U33" s="24"/>
      <c r="V33" s="24">
        <v>780208</v>
      </c>
      <c r="W33" s="24">
        <v>10317448</v>
      </c>
      <c r="X33" s="24">
        <v>10518984</v>
      </c>
      <c r="Y33" s="24">
        <v>-201536</v>
      </c>
      <c r="Z33" s="6">
        <v>-1.92</v>
      </c>
      <c r="AA33" s="22">
        <v>10518984</v>
      </c>
    </row>
    <row r="34" spans="1:27" ht="12.75">
      <c r="A34" s="5" t="s">
        <v>37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/>
      <c r="AA34" s="22"/>
    </row>
    <row r="35" spans="1:27" ht="12.75">
      <c r="A35" s="5" t="s">
        <v>38</v>
      </c>
      <c r="B35" s="3"/>
      <c r="C35" s="22">
        <v>9913827</v>
      </c>
      <c r="D35" s="22"/>
      <c r="E35" s="23">
        <v>124467931</v>
      </c>
      <c r="F35" s="24">
        <v>124467931</v>
      </c>
      <c r="G35" s="24"/>
      <c r="H35" s="24">
        <v>9526794</v>
      </c>
      <c r="I35" s="24">
        <v>9659514</v>
      </c>
      <c r="J35" s="24">
        <v>19186308</v>
      </c>
      <c r="K35" s="24">
        <v>9421680</v>
      </c>
      <c r="L35" s="24"/>
      <c r="M35" s="24"/>
      <c r="N35" s="24">
        <v>9421680</v>
      </c>
      <c r="O35" s="24">
        <v>10365748</v>
      </c>
      <c r="P35" s="24">
        <v>86694849</v>
      </c>
      <c r="Q35" s="24"/>
      <c r="R35" s="24">
        <v>97060597</v>
      </c>
      <c r="S35" s="24">
        <v>9566378</v>
      </c>
      <c r="T35" s="24"/>
      <c r="U35" s="24"/>
      <c r="V35" s="24">
        <v>9566378</v>
      </c>
      <c r="W35" s="24">
        <v>135234963</v>
      </c>
      <c r="X35" s="24">
        <v>124467931</v>
      </c>
      <c r="Y35" s="24">
        <v>10767032</v>
      </c>
      <c r="Z35" s="6">
        <v>8.65</v>
      </c>
      <c r="AA35" s="22">
        <v>124467931</v>
      </c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>
        <v>769881</v>
      </c>
      <c r="D37" s="25"/>
      <c r="E37" s="26">
        <v>11665147</v>
      </c>
      <c r="F37" s="27">
        <v>11592472</v>
      </c>
      <c r="G37" s="27"/>
      <c r="H37" s="27">
        <v>948850</v>
      </c>
      <c r="I37" s="27">
        <v>839525</v>
      </c>
      <c r="J37" s="27">
        <v>1788375</v>
      </c>
      <c r="K37" s="27">
        <v>819269</v>
      </c>
      <c r="L37" s="27"/>
      <c r="M37" s="27"/>
      <c r="N37" s="27">
        <v>819269</v>
      </c>
      <c r="O37" s="27">
        <v>759204</v>
      </c>
      <c r="P37" s="27">
        <v>6614429</v>
      </c>
      <c r="Q37" s="27"/>
      <c r="R37" s="27">
        <v>7373633</v>
      </c>
      <c r="S37" s="27">
        <v>815441</v>
      </c>
      <c r="T37" s="27"/>
      <c r="U37" s="27"/>
      <c r="V37" s="27">
        <v>815441</v>
      </c>
      <c r="W37" s="27">
        <v>10796718</v>
      </c>
      <c r="X37" s="27">
        <v>11592472</v>
      </c>
      <c r="Y37" s="27">
        <v>-795754</v>
      </c>
      <c r="Z37" s="7">
        <v>-6.86</v>
      </c>
      <c r="AA37" s="25">
        <v>11592472</v>
      </c>
    </row>
    <row r="38" spans="1:27" ht="12.75">
      <c r="A38" s="2" t="s">
        <v>41</v>
      </c>
      <c r="B38" s="8"/>
      <c r="C38" s="19">
        <f aca="true" t="shared" si="7" ref="C38:Y38">SUM(C39:C41)</f>
        <v>7541281</v>
      </c>
      <c r="D38" s="19">
        <f>SUM(D39:D41)</f>
        <v>0</v>
      </c>
      <c r="E38" s="20">
        <f t="shared" si="7"/>
        <v>36130205</v>
      </c>
      <c r="F38" s="21">
        <f t="shared" si="7"/>
        <v>33599729</v>
      </c>
      <c r="G38" s="21">
        <f t="shared" si="7"/>
        <v>6046</v>
      </c>
      <c r="H38" s="21">
        <f t="shared" si="7"/>
        <v>2445763</v>
      </c>
      <c r="I38" s="21">
        <f t="shared" si="7"/>
        <v>2818205</v>
      </c>
      <c r="J38" s="21">
        <f t="shared" si="7"/>
        <v>5270014</v>
      </c>
      <c r="K38" s="21">
        <f t="shared" si="7"/>
        <v>2634722</v>
      </c>
      <c r="L38" s="21">
        <f t="shared" si="7"/>
        <v>0</v>
      </c>
      <c r="M38" s="21">
        <f t="shared" si="7"/>
        <v>0</v>
      </c>
      <c r="N38" s="21">
        <f t="shared" si="7"/>
        <v>2634722</v>
      </c>
      <c r="O38" s="21">
        <f t="shared" si="7"/>
        <v>2659211</v>
      </c>
      <c r="P38" s="21">
        <f t="shared" si="7"/>
        <v>23557870</v>
      </c>
      <c r="Q38" s="21">
        <f t="shared" si="7"/>
        <v>0</v>
      </c>
      <c r="R38" s="21">
        <f t="shared" si="7"/>
        <v>26217081</v>
      </c>
      <c r="S38" s="21">
        <f t="shared" si="7"/>
        <v>2558272</v>
      </c>
      <c r="T38" s="21">
        <f t="shared" si="7"/>
        <v>0</v>
      </c>
      <c r="U38" s="21">
        <f t="shared" si="7"/>
        <v>0</v>
      </c>
      <c r="V38" s="21">
        <f t="shared" si="7"/>
        <v>2558272</v>
      </c>
      <c r="W38" s="21">
        <f t="shared" si="7"/>
        <v>36680089</v>
      </c>
      <c r="X38" s="21">
        <f t="shared" si="7"/>
        <v>33599729</v>
      </c>
      <c r="Y38" s="21">
        <f t="shared" si="7"/>
        <v>3080360</v>
      </c>
      <c r="Z38" s="4">
        <f>+IF(X38&lt;&gt;0,+(Y38/X38)*100,0)</f>
        <v>9.167812038007806</v>
      </c>
      <c r="AA38" s="19">
        <f>SUM(AA39:AA41)</f>
        <v>33599729</v>
      </c>
    </row>
    <row r="39" spans="1:27" ht="12.75">
      <c r="A39" s="5" t="s">
        <v>42</v>
      </c>
      <c r="B39" s="3"/>
      <c r="C39" s="22">
        <v>2409312</v>
      </c>
      <c r="D39" s="22"/>
      <c r="E39" s="23">
        <v>31229545</v>
      </c>
      <c r="F39" s="24">
        <v>28699069</v>
      </c>
      <c r="G39" s="24"/>
      <c r="H39" s="24">
        <v>2158001</v>
      </c>
      <c r="I39" s="24">
        <v>2531970</v>
      </c>
      <c r="J39" s="24">
        <v>4689971</v>
      </c>
      <c r="K39" s="24">
        <v>2358480</v>
      </c>
      <c r="L39" s="24"/>
      <c r="M39" s="24"/>
      <c r="N39" s="24">
        <v>2358480</v>
      </c>
      <c r="O39" s="24">
        <v>2381571</v>
      </c>
      <c r="P39" s="24">
        <v>21174449</v>
      </c>
      <c r="Q39" s="24"/>
      <c r="R39" s="24">
        <v>23556020</v>
      </c>
      <c r="S39" s="24">
        <v>2276784</v>
      </c>
      <c r="T39" s="24"/>
      <c r="U39" s="24"/>
      <c r="V39" s="24">
        <v>2276784</v>
      </c>
      <c r="W39" s="24">
        <v>32881255</v>
      </c>
      <c r="X39" s="24">
        <v>28699069</v>
      </c>
      <c r="Y39" s="24">
        <v>4182186</v>
      </c>
      <c r="Z39" s="6">
        <v>14.57</v>
      </c>
      <c r="AA39" s="22">
        <v>28699069</v>
      </c>
    </row>
    <row r="40" spans="1:27" ht="12.75">
      <c r="A40" s="5" t="s">
        <v>43</v>
      </c>
      <c r="B40" s="3"/>
      <c r="C40" s="22">
        <v>5131969</v>
      </c>
      <c r="D40" s="22"/>
      <c r="E40" s="23">
        <v>4900660</v>
      </c>
      <c r="F40" s="24">
        <v>4900660</v>
      </c>
      <c r="G40" s="24">
        <v>6046</v>
      </c>
      <c r="H40" s="24">
        <v>287762</v>
      </c>
      <c r="I40" s="24">
        <v>286235</v>
      </c>
      <c r="J40" s="24">
        <v>580043</v>
      </c>
      <c r="K40" s="24">
        <v>276242</v>
      </c>
      <c r="L40" s="24"/>
      <c r="M40" s="24"/>
      <c r="N40" s="24">
        <v>276242</v>
      </c>
      <c r="O40" s="24">
        <v>277640</v>
      </c>
      <c r="P40" s="24">
        <v>2383421</v>
      </c>
      <c r="Q40" s="24"/>
      <c r="R40" s="24">
        <v>2661061</v>
      </c>
      <c r="S40" s="24">
        <v>281488</v>
      </c>
      <c r="T40" s="24"/>
      <c r="U40" s="24"/>
      <c r="V40" s="24">
        <v>281488</v>
      </c>
      <c r="W40" s="24">
        <v>3798834</v>
      </c>
      <c r="X40" s="24">
        <v>4900660</v>
      </c>
      <c r="Y40" s="24">
        <v>-1101826</v>
      </c>
      <c r="Z40" s="6">
        <v>-22.48</v>
      </c>
      <c r="AA40" s="22">
        <v>4900660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-16299253</v>
      </c>
      <c r="D42" s="19">
        <f>SUM(D43:D46)</f>
        <v>0</v>
      </c>
      <c r="E42" s="20">
        <f t="shared" si="8"/>
        <v>267445681</v>
      </c>
      <c r="F42" s="21">
        <f t="shared" si="8"/>
        <v>308677537</v>
      </c>
      <c r="G42" s="21">
        <f t="shared" si="8"/>
        <v>1321661</v>
      </c>
      <c r="H42" s="21">
        <f t="shared" si="8"/>
        <v>6142772</v>
      </c>
      <c r="I42" s="21">
        <f t="shared" si="8"/>
        <v>18267993</v>
      </c>
      <c r="J42" s="21">
        <f t="shared" si="8"/>
        <v>25732426</v>
      </c>
      <c r="K42" s="21">
        <f t="shared" si="8"/>
        <v>17531439</v>
      </c>
      <c r="L42" s="21">
        <f t="shared" si="8"/>
        <v>0</v>
      </c>
      <c r="M42" s="21">
        <f t="shared" si="8"/>
        <v>0</v>
      </c>
      <c r="N42" s="21">
        <f t="shared" si="8"/>
        <v>17531439</v>
      </c>
      <c r="O42" s="21">
        <f t="shared" si="8"/>
        <v>7648261</v>
      </c>
      <c r="P42" s="21">
        <f t="shared" si="8"/>
        <v>203867449</v>
      </c>
      <c r="Q42" s="21">
        <f t="shared" si="8"/>
        <v>0</v>
      </c>
      <c r="R42" s="21">
        <f t="shared" si="8"/>
        <v>211515710</v>
      </c>
      <c r="S42" s="21">
        <f t="shared" si="8"/>
        <v>14803278</v>
      </c>
      <c r="T42" s="21">
        <f t="shared" si="8"/>
        <v>0</v>
      </c>
      <c r="U42" s="21">
        <f t="shared" si="8"/>
        <v>0</v>
      </c>
      <c r="V42" s="21">
        <f t="shared" si="8"/>
        <v>14803278</v>
      </c>
      <c r="W42" s="21">
        <f t="shared" si="8"/>
        <v>269582853</v>
      </c>
      <c r="X42" s="21">
        <f t="shared" si="8"/>
        <v>308677537</v>
      </c>
      <c r="Y42" s="21">
        <f t="shared" si="8"/>
        <v>-39094684</v>
      </c>
      <c r="Z42" s="4">
        <f>+IF(X42&lt;&gt;0,+(Y42/X42)*100,0)</f>
        <v>-12.665218331063722</v>
      </c>
      <c r="AA42" s="19">
        <f>SUM(AA43:AA46)</f>
        <v>308677537</v>
      </c>
    </row>
    <row r="43" spans="1:27" ht="12.75">
      <c r="A43" s="5" t="s">
        <v>46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/>
      <c r="AA43" s="22"/>
    </row>
    <row r="44" spans="1:27" ht="12.75">
      <c r="A44" s="5" t="s">
        <v>47</v>
      </c>
      <c r="B44" s="3"/>
      <c r="C44" s="22">
        <v>-8696619</v>
      </c>
      <c r="D44" s="22"/>
      <c r="E44" s="23">
        <v>187460118</v>
      </c>
      <c r="F44" s="24">
        <v>247041440</v>
      </c>
      <c r="G44" s="24">
        <v>1321661</v>
      </c>
      <c r="H44" s="24">
        <v>4774623</v>
      </c>
      <c r="I44" s="24">
        <v>12026782</v>
      </c>
      <c r="J44" s="24">
        <v>18123066</v>
      </c>
      <c r="K44" s="24">
        <v>16081222</v>
      </c>
      <c r="L44" s="24"/>
      <c r="M44" s="24"/>
      <c r="N44" s="24">
        <v>16081222</v>
      </c>
      <c r="O44" s="24">
        <v>6137821</v>
      </c>
      <c r="P44" s="24">
        <v>144121029</v>
      </c>
      <c r="Q44" s="24"/>
      <c r="R44" s="24">
        <v>150258850</v>
      </c>
      <c r="S44" s="24">
        <v>13415526</v>
      </c>
      <c r="T44" s="24"/>
      <c r="U44" s="24"/>
      <c r="V44" s="24">
        <v>13415526</v>
      </c>
      <c r="W44" s="24">
        <v>197878664</v>
      </c>
      <c r="X44" s="24">
        <v>247041440</v>
      </c>
      <c r="Y44" s="24">
        <v>-49162776</v>
      </c>
      <c r="Z44" s="6">
        <v>-19.9</v>
      </c>
      <c r="AA44" s="22">
        <v>247041440</v>
      </c>
    </row>
    <row r="45" spans="1:27" ht="12.75">
      <c r="A45" s="5" t="s">
        <v>48</v>
      </c>
      <c r="B45" s="3"/>
      <c r="C45" s="25">
        <v>-7613344</v>
      </c>
      <c r="D45" s="25"/>
      <c r="E45" s="26">
        <v>60000000</v>
      </c>
      <c r="F45" s="27">
        <v>41650534</v>
      </c>
      <c r="G45" s="27"/>
      <c r="H45" s="27"/>
      <c r="I45" s="27">
        <v>4808075</v>
      </c>
      <c r="J45" s="27">
        <v>4808075</v>
      </c>
      <c r="K45" s="27"/>
      <c r="L45" s="27"/>
      <c r="M45" s="27"/>
      <c r="N45" s="27"/>
      <c r="O45" s="27"/>
      <c r="P45" s="27">
        <v>48051576</v>
      </c>
      <c r="Q45" s="27"/>
      <c r="R45" s="27">
        <v>48051576</v>
      </c>
      <c r="S45" s="27"/>
      <c r="T45" s="27"/>
      <c r="U45" s="27"/>
      <c r="V45" s="27"/>
      <c r="W45" s="27">
        <v>52859651</v>
      </c>
      <c r="X45" s="27">
        <v>41650534</v>
      </c>
      <c r="Y45" s="27">
        <v>11209117</v>
      </c>
      <c r="Z45" s="7">
        <v>26.91</v>
      </c>
      <c r="AA45" s="25">
        <v>41650534</v>
      </c>
    </row>
    <row r="46" spans="1:27" ht="12.75">
      <c r="A46" s="5" t="s">
        <v>49</v>
      </c>
      <c r="B46" s="3"/>
      <c r="C46" s="22">
        <v>10710</v>
      </c>
      <c r="D46" s="22"/>
      <c r="E46" s="23">
        <v>19985563</v>
      </c>
      <c r="F46" s="24">
        <v>19985563</v>
      </c>
      <c r="G46" s="24"/>
      <c r="H46" s="24">
        <v>1368149</v>
      </c>
      <c r="I46" s="24">
        <v>1433136</v>
      </c>
      <c r="J46" s="24">
        <v>2801285</v>
      </c>
      <c r="K46" s="24">
        <v>1450217</v>
      </c>
      <c r="L46" s="24"/>
      <c r="M46" s="24"/>
      <c r="N46" s="24">
        <v>1450217</v>
      </c>
      <c r="O46" s="24">
        <v>1510440</v>
      </c>
      <c r="P46" s="24">
        <v>11694844</v>
      </c>
      <c r="Q46" s="24"/>
      <c r="R46" s="24">
        <v>13205284</v>
      </c>
      <c r="S46" s="24">
        <v>1387752</v>
      </c>
      <c r="T46" s="24"/>
      <c r="U46" s="24"/>
      <c r="V46" s="24">
        <v>1387752</v>
      </c>
      <c r="W46" s="24">
        <v>18844538</v>
      </c>
      <c r="X46" s="24">
        <v>19985563</v>
      </c>
      <c r="Y46" s="24">
        <v>-1141025</v>
      </c>
      <c r="Z46" s="6">
        <v>-5.71</v>
      </c>
      <c r="AA46" s="22">
        <v>19985563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168290561</v>
      </c>
      <c r="D48" s="40">
        <f>+D28+D32+D38+D42+D47</f>
        <v>0</v>
      </c>
      <c r="E48" s="41">
        <f t="shared" si="9"/>
        <v>847719952</v>
      </c>
      <c r="F48" s="42">
        <f t="shared" si="9"/>
        <v>879441390</v>
      </c>
      <c r="G48" s="42">
        <f t="shared" si="9"/>
        <v>1974854</v>
      </c>
      <c r="H48" s="42">
        <f t="shared" si="9"/>
        <v>34066559</v>
      </c>
      <c r="I48" s="42">
        <f t="shared" si="9"/>
        <v>48557624</v>
      </c>
      <c r="J48" s="42">
        <f t="shared" si="9"/>
        <v>84599037</v>
      </c>
      <c r="K48" s="42">
        <f t="shared" si="9"/>
        <v>48349394</v>
      </c>
      <c r="L48" s="42">
        <f t="shared" si="9"/>
        <v>0</v>
      </c>
      <c r="M48" s="42">
        <f t="shared" si="9"/>
        <v>0</v>
      </c>
      <c r="N48" s="42">
        <f t="shared" si="9"/>
        <v>48349394</v>
      </c>
      <c r="O48" s="42">
        <f t="shared" si="9"/>
        <v>35720530</v>
      </c>
      <c r="P48" s="42">
        <f t="shared" si="9"/>
        <v>268208698</v>
      </c>
      <c r="Q48" s="42">
        <f t="shared" si="9"/>
        <v>0</v>
      </c>
      <c r="R48" s="42">
        <f t="shared" si="9"/>
        <v>303929228</v>
      </c>
      <c r="S48" s="42">
        <f t="shared" si="9"/>
        <v>45539040</v>
      </c>
      <c r="T48" s="42">
        <f t="shared" si="9"/>
        <v>0</v>
      </c>
      <c r="U48" s="42">
        <f t="shared" si="9"/>
        <v>0</v>
      </c>
      <c r="V48" s="42">
        <f t="shared" si="9"/>
        <v>45539040</v>
      </c>
      <c r="W48" s="42">
        <f t="shared" si="9"/>
        <v>482416699</v>
      </c>
      <c r="X48" s="42">
        <f t="shared" si="9"/>
        <v>879441390</v>
      </c>
      <c r="Y48" s="42">
        <f t="shared" si="9"/>
        <v>-397024691</v>
      </c>
      <c r="Z48" s="43">
        <f>+IF(X48&lt;&gt;0,+(Y48/X48)*100,0)</f>
        <v>-45.145099550067805</v>
      </c>
      <c r="AA48" s="40">
        <f>+AA28+AA32+AA38+AA42+AA47</f>
        <v>879441390</v>
      </c>
    </row>
    <row r="49" spans="1:27" ht="12.75">
      <c r="A49" s="14" t="s">
        <v>79</v>
      </c>
      <c r="B49" s="15"/>
      <c r="C49" s="44">
        <f aca="true" t="shared" si="10" ref="C49:Y49">+C25-C48</f>
        <v>158018472</v>
      </c>
      <c r="D49" s="44">
        <f>+D25-D48</f>
        <v>0</v>
      </c>
      <c r="E49" s="45">
        <f t="shared" si="10"/>
        <v>223478243</v>
      </c>
      <c r="F49" s="46">
        <f t="shared" si="10"/>
        <v>224365917</v>
      </c>
      <c r="G49" s="46">
        <f t="shared" si="10"/>
        <v>-1936954</v>
      </c>
      <c r="H49" s="46">
        <f t="shared" si="10"/>
        <v>-34014646</v>
      </c>
      <c r="I49" s="46">
        <f t="shared" si="10"/>
        <v>-48479927</v>
      </c>
      <c r="J49" s="46">
        <f t="shared" si="10"/>
        <v>-84431527</v>
      </c>
      <c r="K49" s="46">
        <f t="shared" si="10"/>
        <v>-38258163</v>
      </c>
      <c r="L49" s="46">
        <f t="shared" si="10"/>
        <v>0</v>
      </c>
      <c r="M49" s="46">
        <f t="shared" si="10"/>
        <v>0</v>
      </c>
      <c r="N49" s="46">
        <f t="shared" si="10"/>
        <v>-38258163</v>
      </c>
      <c r="O49" s="46">
        <f t="shared" si="10"/>
        <v>-35292957</v>
      </c>
      <c r="P49" s="46">
        <f t="shared" si="10"/>
        <v>1121650289</v>
      </c>
      <c r="Q49" s="46">
        <f t="shared" si="10"/>
        <v>0</v>
      </c>
      <c r="R49" s="46">
        <f t="shared" si="10"/>
        <v>1086357332</v>
      </c>
      <c r="S49" s="46">
        <f t="shared" si="10"/>
        <v>-45502534</v>
      </c>
      <c r="T49" s="46">
        <f t="shared" si="10"/>
        <v>0</v>
      </c>
      <c r="U49" s="46">
        <f t="shared" si="10"/>
        <v>0</v>
      </c>
      <c r="V49" s="46">
        <f t="shared" si="10"/>
        <v>-45502534</v>
      </c>
      <c r="W49" s="46">
        <f t="shared" si="10"/>
        <v>918165108</v>
      </c>
      <c r="X49" s="46">
        <f>IF(F25=F48,0,X25-X48)</f>
        <v>224365917</v>
      </c>
      <c r="Y49" s="46">
        <f t="shared" si="10"/>
        <v>693799191</v>
      </c>
      <c r="Z49" s="47">
        <f>+IF(X49&lt;&gt;0,+(Y49/X49)*100,0)</f>
        <v>309.2266420304827</v>
      </c>
      <c r="AA49" s="44">
        <f>+AA25-AA48</f>
        <v>224365917</v>
      </c>
    </row>
    <row r="50" spans="1:27" ht="12.75">
      <c r="A50" s="16" t="s">
        <v>80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85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99113522</v>
      </c>
      <c r="D5" s="19">
        <f>SUM(D6:D8)</f>
        <v>0</v>
      </c>
      <c r="E5" s="20">
        <f t="shared" si="0"/>
        <v>135731664</v>
      </c>
      <c r="F5" s="21">
        <f t="shared" si="0"/>
        <v>135999664</v>
      </c>
      <c r="G5" s="21">
        <f t="shared" si="0"/>
        <v>378902</v>
      </c>
      <c r="H5" s="21">
        <f t="shared" si="0"/>
        <v>9712037</v>
      </c>
      <c r="I5" s="21">
        <f t="shared" si="0"/>
        <v>26331223</v>
      </c>
      <c r="J5" s="21">
        <f t="shared" si="0"/>
        <v>36422162</v>
      </c>
      <c r="K5" s="21">
        <f t="shared" si="0"/>
        <v>6523064</v>
      </c>
      <c r="L5" s="21">
        <f t="shared" si="0"/>
        <v>3786445</v>
      </c>
      <c r="M5" s="21">
        <f t="shared" si="0"/>
        <v>3165048</v>
      </c>
      <c r="N5" s="21">
        <f t="shared" si="0"/>
        <v>13474557</v>
      </c>
      <c r="O5" s="21">
        <f t="shared" si="0"/>
        <v>3380899</v>
      </c>
      <c r="P5" s="21">
        <f t="shared" si="0"/>
        <v>3387935</v>
      </c>
      <c r="Q5" s="21">
        <f t="shared" si="0"/>
        <v>0</v>
      </c>
      <c r="R5" s="21">
        <f t="shared" si="0"/>
        <v>6768834</v>
      </c>
      <c r="S5" s="21">
        <f t="shared" si="0"/>
        <v>3799796</v>
      </c>
      <c r="T5" s="21">
        <f t="shared" si="0"/>
        <v>6282170</v>
      </c>
      <c r="U5" s="21">
        <f t="shared" si="0"/>
        <v>0</v>
      </c>
      <c r="V5" s="21">
        <f t="shared" si="0"/>
        <v>10081966</v>
      </c>
      <c r="W5" s="21">
        <f t="shared" si="0"/>
        <v>66747519</v>
      </c>
      <c r="X5" s="21">
        <f t="shared" si="0"/>
        <v>135999664</v>
      </c>
      <c r="Y5" s="21">
        <f t="shared" si="0"/>
        <v>-69252145</v>
      </c>
      <c r="Z5" s="4">
        <f>+IF(X5&lt;&gt;0,+(Y5/X5)*100,0)</f>
        <v>-50.92082065732162</v>
      </c>
      <c r="AA5" s="19">
        <f>SUM(AA6:AA8)</f>
        <v>135999664</v>
      </c>
    </row>
    <row r="6" spans="1:27" ht="12.75">
      <c r="A6" s="5" t="s">
        <v>32</v>
      </c>
      <c r="B6" s="3"/>
      <c r="C6" s="22">
        <v>976860</v>
      </c>
      <c r="D6" s="22"/>
      <c r="E6" s="23">
        <v>2450000</v>
      </c>
      <c r="F6" s="24">
        <v>2450000</v>
      </c>
      <c r="G6" s="24"/>
      <c r="H6" s="24"/>
      <c r="I6" s="24">
        <v>225225</v>
      </c>
      <c r="J6" s="24">
        <v>225225</v>
      </c>
      <c r="K6" s="24"/>
      <c r="L6" s="24"/>
      <c r="M6" s="24"/>
      <c r="N6" s="24"/>
      <c r="O6" s="24"/>
      <c r="P6" s="24"/>
      <c r="Q6" s="24"/>
      <c r="R6" s="24"/>
      <c r="S6" s="24"/>
      <c r="T6" s="24">
        <v>6696</v>
      </c>
      <c r="U6" s="24"/>
      <c r="V6" s="24">
        <v>6696</v>
      </c>
      <c r="W6" s="24">
        <v>231921</v>
      </c>
      <c r="X6" s="24">
        <v>2450000</v>
      </c>
      <c r="Y6" s="24">
        <v>-2218079</v>
      </c>
      <c r="Z6" s="6">
        <v>-90.53</v>
      </c>
      <c r="AA6" s="22">
        <v>2450000</v>
      </c>
    </row>
    <row r="7" spans="1:27" ht="12.75">
      <c r="A7" s="5" t="s">
        <v>33</v>
      </c>
      <c r="B7" s="3"/>
      <c r="C7" s="25">
        <v>98136662</v>
      </c>
      <c r="D7" s="25"/>
      <c r="E7" s="26">
        <v>133281664</v>
      </c>
      <c r="F7" s="27">
        <v>133549664</v>
      </c>
      <c r="G7" s="27">
        <v>378902</v>
      </c>
      <c r="H7" s="27">
        <v>9712037</v>
      </c>
      <c r="I7" s="27">
        <v>26105998</v>
      </c>
      <c r="J7" s="27">
        <v>36196937</v>
      </c>
      <c r="K7" s="27">
        <v>6523064</v>
      </c>
      <c r="L7" s="27">
        <v>3786445</v>
      </c>
      <c r="M7" s="27">
        <v>3165048</v>
      </c>
      <c r="N7" s="27">
        <v>13474557</v>
      </c>
      <c r="O7" s="27">
        <v>3380899</v>
      </c>
      <c r="P7" s="27">
        <v>3387935</v>
      </c>
      <c r="Q7" s="27"/>
      <c r="R7" s="27">
        <v>6768834</v>
      </c>
      <c r="S7" s="27">
        <v>3799796</v>
      </c>
      <c r="T7" s="27">
        <v>6275474</v>
      </c>
      <c r="U7" s="27"/>
      <c r="V7" s="27">
        <v>10075270</v>
      </c>
      <c r="W7" s="27">
        <v>66515598</v>
      </c>
      <c r="X7" s="27">
        <v>133549664</v>
      </c>
      <c r="Y7" s="27">
        <v>-67034066</v>
      </c>
      <c r="Z7" s="7">
        <v>-50.19</v>
      </c>
      <c r="AA7" s="25">
        <v>133549664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3304223</v>
      </c>
      <c r="D9" s="19">
        <f>SUM(D10:D14)</f>
        <v>0</v>
      </c>
      <c r="E9" s="20">
        <f t="shared" si="1"/>
        <v>5985722</v>
      </c>
      <c r="F9" s="21">
        <f t="shared" si="1"/>
        <v>5485722</v>
      </c>
      <c r="G9" s="21">
        <f t="shared" si="1"/>
        <v>163066</v>
      </c>
      <c r="H9" s="21">
        <f t="shared" si="1"/>
        <v>248155</v>
      </c>
      <c r="I9" s="21">
        <f t="shared" si="1"/>
        <v>239531</v>
      </c>
      <c r="J9" s="21">
        <f t="shared" si="1"/>
        <v>650752</v>
      </c>
      <c r="K9" s="21">
        <f t="shared" si="1"/>
        <v>318342</v>
      </c>
      <c r="L9" s="21">
        <f t="shared" si="1"/>
        <v>255673</v>
      </c>
      <c r="M9" s="21">
        <f t="shared" si="1"/>
        <v>198300</v>
      </c>
      <c r="N9" s="21">
        <f t="shared" si="1"/>
        <v>772315</v>
      </c>
      <c r="O9" s="21">
        <f t="shared" si="1"/>
        <v>143204</v>
      </c>
      <c r="P9" s="21">
        <f t="shared" si="1"/>
        <v>181320</v>
      </c>
      <c r="Q9" s="21">
        <f t="shared" si="1"/>
        <v>0</v>
      </c>
      <c r="R9" s="21">
        <f t="shared" si="1"/>
        <v>324524</v>
      </c>
      <c r="S9" s="21">
        <f t="shared" si="1"/>
        <v>159308</v>
      </c>
      <c r="T9" s="21">
        <f t="shared" si="1"/>
        <v>330093</v>
      </c>
      <c r="U9" s="21">
        <f t="shared" si="1"/>
        <v>0</v>
      </c>
      <c r="V9" s="21">
        <f t="shared" si="1"/>
        <v>489401</v>
      </c>
      <c r="W9" s="21">
        <f t="shared" si="1"/>
        <v>2236992</v>
      </c>
      <c r="X9" s="21">
        <f t="shared" si="1"/>
        <v>5485722</v>
      </c>
      <c r="Y9" s="21">
        <f t="shared" si="1"/>
        <v>-3248730</v>
      </c>
      <c r="Z9" s="4">
        <f>+IF(X9&lt;&gt;0,+(Y9/X9)*100,0)</f>
        <v>-59.22155734468498</v>
      </c>
      <c r="AA9" s="19">
        <f>SUM(AA10:AA14)</f>
        <v>5485722</v>
      </c>
    </row>
    <row r="10" spans="1:27" ht="12.75">
      <c r="A10" s="5" t="s">
        <v>36</v>
      </c>
      <c r="B10" s="3"/>
      <c r="C10" s="22">
        <v>3247749</v>
      </c>
      <c r="D10" s="22"/>
      <c r="E10" s="23">
        <v>5918001</v>
      </c>
      <c r="F10" s="24">
        <v>5418001</v>
      </c>
      <c r="G10" s="24">
        <v>162341</v>
      </c>
      <c r="H10" s="24">
        <v>243946</v>
      </c>
      <c r="I10" s="24">
        <v>232946</v>
      </c>
      <c r="J10" s="24">
        <v>639233</v>
      </c>
      <c r="K10" s="24">
        <v>312750</v>
      </c>
      <c r="L10" s="24">
        <v>249596</v>
      </c>
      <c r="M10" s="24">
        <v>195097</v>
      </c>
      <c r="N10" s="24">
        <v>757443</v>
      </c>
      <c r="O10" s="24">
        <v>136171</v>
      </c>
      <c r="P10" s="24">
        <v>175802</v>
      </c>
      <c r="Q10" s="24"/>
      <c r="R10" s="24">
        <v>311973</v>
      </c>
      <c r="S10" s="24">
        <v>159308</v>
      </c>
      <c r="T10" s="24">
        <v>329899</v>
      </c>
      <c r="U10" s="24"/>
      <c r="V10" s="24">
        <v>489207</v>
      </c>
      <c r="W10" s="24">
        <v>2197856</v>
      </c>
      <c r="X10" s="24">
        <v>5418001</v>
      </c>
      <c r="Y10" s="24">
        <v>-3220145</v>
      </c>
      <c r="Z10" s="6">
        <v>-59.43</v>
      </c>
      <c r="AA10" s="22">
        <v>5418001</v>
      </c>
    </row>
    <row r="11" spans="1:27" ht="12.75">
      <c r="A11" s="5" t="s">
        <v>37</v>
      </c>
      <c r="B11" s="3"/>
      <c r="C11" s="22">
        <v>56474</v>
      </c>
      <c r="D11" s="22"/>
      <c r="E11" s="23">
        <v>67721</v>
      </c>
      <c r="F11" s="24">
        <v>67721</v>
      </c>
      <c r="G11" s="24">
        <v>725</v>
      </c>
      <c r="H11" s="24">
        <v>4209</v>
      </c>
      <c r="I11" s="24">
        <v>6585</v>
      </c>
      <c r="J11" s="24">
        <v>11519</v>
      </c>
      <c r="K11" s="24">
        <v>5592</v>
      </c>
      <c r="L11" s="24">
        <v>6077</v>
      </c>
      <c r="M11" s="24">
        <v>3203</v>
      </c>
      <c r="N11" s="24">
        <v>14872</v>
      </c>
      <c r="O11" s="24">
        <v>7033</v>
      </c>
      <c r="P11" s="24">
        <v>5518</v>
      </c>
      <c r="Q11" s="24"/>
      <c r="R11" s="24">
        <v>12551</v>
      </c>
      <c r="S11" s="24"/>
      <c r="T11" s="24">
        <v>194</v>
      </c>
      <c r="U11" s="24"/>
      <c r="V11" s="24">
        <v>194</v>
      </c>
      <c r="W11" s="24">
        <v>39136</v>
      </c>
      <c r="X11" s="24">
        <v>67721</v>
      </c>
      <c r="Y11" s="24">
        <v>-28585</v>
      </c>
      <c r="Z11" s="6">
        <v>-42.21</v>
      </c>
      <c r="AA11" s="22">
        <v>67721</v>
      </c>
    </row>
    <row r="12" spans="1:27" ht="12.75">
      <c r="A12" s="5" t="s">
        <v>38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14218296</v>
      </c>
      <c r="D15" s="19">
        <f>SUM(D16:D18)</f>
        <v>0</v>
      </c>
      <c r="E15" s="20">
        <f t="shared" si="2"/>
        <v>53429087</v>
      </c>
      <c r="F15" s="21">
        <f t="shared" si="2"/>
        <v>50748087</v>
      </c>
      <c r="G15" s="21">
        <f t="shared" si="2"/>
        <v>82014</v>
      </c>
      <c r="H15" s="21">
        <f t="shared" si="2"/>
        <v>116314</v>
      </c>
      <c r="I15" s="21">
        <f t="shared" si="2"/>
        <v>470971</v>
      </c>
      <c r="J15" s="21">
        <f t="shared" si="2"/>
        <v>669299</v>
      </c>
      <c r="K15" s="21">
        <f t="shared" si="2"/>
        <v>467182</v>
      </c>
      <c r="L15" s="21">
        <f t="shared" si="2"/>
        <v>10933683</v>
      </c>
      <c r="M15" s="21">
        <f t="shared" si="2"/>
        <v>105998</v>
      </c>
      <c r="N15" s="21">
        <f t="shared" si="2"/>
        <v>11506863</v>
      </c>
      <c r="O15" s="21">
        <f t="shared" si="2"/>
        <v>2669134</v>
      </c>
      <c r="P15" s="21">
        <f t="shared" si="2"/>
        <v>5075732</v>
      </c>
      <c r="Q15" s="21">
        <f t="shared" si="2"/>
        <v>0</v>
      </c>
      <c r="R15" s="21">
        <f t="shared" si="2"/>
        <v>7744866</v>
      </c>
      <c r="S15" s="21">
        <f t="shared" si="2"/>
        <v>10170514</v>
      </c>
      <c r="T15" s="21">
        <f t="shared" si="2"/>
        <v>14246</v>
      </c>
      <c r="U15" s="21">
        <f t="shared" si="2"/>
        <v>0</v>
      </c>
      <c r="V15" s="21">
        <f t="shared" si="2"/>
        <v>10184760</v>
      </c>
      <c r="W15" s="21">
        <f t="shared" si="2"/>
        <v>30105788</v>
      </c>
      <c r="X15" s="21">
        <f t="shared" si="2"/>
        <v>50748087</v>
      </c>
      <c r="Y15" s="21">
        <f t="shared" si="2"/>
        <v>-20642299</v>
      </c>
      <c r="Z15" s="4">
        <f>+IF(X15&lt;&gt;0,+(Y15/X15)*100,0)</f>
        <v>-40.67601405349526</v>
      </c>
      <c r="AA15" s="19">
        <f>SUM(AA16:AA18)</f>
        <v>50748087</v>
      </c>
    </row>
    <row r="16" spans="1:27" ht="12.75">
      <c r="A16" s="5" t="s">
        <v>42</v>
      </c>
      <c r="B16" s="3"/>
      <c r="C16" s="22">
        <v>8294031</v>
      </c>
      <c r="D16" s="22"/>
      <c r="E16" s="23">
        <v>44719394</v>
      </c>
      <c r="F16" s="24">
        <v>44719394</v>
      </c>
      <c r="G16" s="24">
        <v>12739</v>
      </c>
      <c r="H16" s="24">
        <v>40220</v>
      </c>
      <c r="I16" s="24">
        <v>45733</v>
      </c>
      <c r="J16" s="24">
        <v>98692</v>
      </c>
      <c r="K16" s="24">
        <v>85451</v>
      </c>
      <c r="L16" s="24">
        <v>10886537</v>
      </c>
      <c r="M16" s="24">
        <v>13364</v>
      </c>
      <c r="N16" s="24">
        <v>10985352</v>
      </c>
      <c r="O16" s="24">
        <v>2595284</v>
      </c>
      <c r="P16" s="24">
        <v>4462078</v>
      </c>
      <c r="Q16" s="24"/>
      <c r="R16" s="24">
        <v>7057362</v>
      </c>
      <c r="S16" s="24">
        <v>10144564</v>
      </c>
      <c r="T16" s="24">
        <v>6246</v>
      </c>
      <c r="U16" s="24"/>
      <c r="V16" s="24">
        <v>10150810</v>
      </c>
      <c r="W16" s="24">
        <v>28292216</v>
      </c>
      <c r="X16" s="24">
        <v>44719394</v>
      </c>
      <c r="Y16" s="24">
        <v>-16427178</v>
      </c>
      <c r="Z16" s="6">
        <v>-36.73</v>
      </c>
      <c r="AA16" s="22">
        <v>44719394</v>
      </c>
    </row>
    <row r="17" spans="1:27" ht="12.75">
      <c r="A17" s="5" t="s">
        <v>43</v>
      </c>
      <c r="B17" s="3"/>
      <c r="C17" s="22">
        <v>5902084</v>
      </c>
      <c r="D17" s="22"/>
      <c r="E17" s="23">
        <v>8681197</v>
      </c>
      <c r="F17" s="24">
        <v>6000197</v>
      </c>
      <c r="G17" s="24">
        <v>68000</v>
      </c>
      <c r="H17" s="24">
        <v>55275</v>
      </c>
      <c r="I17" s="24">
        <v>420298</v>
      </c>
      <c r="J17" s="24">
        <v>543573</v>
      </c>
      <c r="K17" s="24">
        <v>381731</v>
      </c>
      <c r="L17" s="24">
        <v>40900</v>
      </c>
      <c r="M17" s="24">
        <v>15350</v>
      </c>
      <c r="N17" s="24">
        <v>437981</v>
      </c>
      <c r="O17" s="24">
        <v>43850</v>
      </c>
      <c r="P17" s="24">
        <v>616627</v>
      </c>
      <c r="Q17" s="24"/>
      <c r="R17" s="24">
        <v>660477</v>
      </c>
      <c r="S17" s="24">
        <v>25950</v>
      </c>
      <c r="T17" s="24">
        <v>8000</v>
      </c>
      <c r="U17" s="24"/>
      <c r="V17" s="24">
        <v>33950</v>
      </c>
      <c r="W17" s="24">
        <v>1675981</v>
      </c>
      <c r="X17" s="24">
        <v>6000197</v>
      </c>
      <c r="Y17" s="24">
        <v>-4324216</v>
      </c>
      <c r="Z17" s="6">
        <v>-72.07</v>
      </c>
      <c r="AA17" s="22">
        <v>6000197</v>
      </c>
    </row>
    <row r="18" spans="1:27" ht="12.75">
      <c r="A18" s="5" t="s">
        <v>44</v>
      </c>
      <c r="B18" s="3"/>
      <c r="C18" s="22">
        <v>22181</v>
      </c>
      <c r="D18" s="22"/>
      <c r="E18" s="23">
        <v>28496</v>
      </c>
      <c r="F18" s="24">
        <v>28496</v>
      </c>
      <c r="G18" s="24">
        <v>1275</v>
      </c>
      <c r="H18" s="24">
        <v>20819</v>
      </c>
      <c r="I18" s="24">
        <v>4940</v>
      </c>
      <c r="J18" s="24">
        <v>27034</v>
      </c>
      <c r="K18" s="24"/>
      <c r="L18" s="24">
        <v>6246</v>
      </c>
      <c r="M18" s="24">
        <v>77284</v>
      </c>
      <c r="N18" s="24">
        <v>83530</v>
      </c>
      <c r="O18" s="24">
        <v>30000</v>
      </c>
      <c r="P18" s="24">
        <v>-2973</v>
      </c>
      <c r="Q18" s="24"/>
      <c r="R18" s="24">
        <v>27027</v>
      </c>
      <c r="S18" s="24"/>
      <c r="T18" s="24"/>
      <c r="U18" s="24"/>
      <c r="V18" s="24"/>
      <c r="W18" s="24">
        <v>137591</v>
      </c>
      <c r="X18" s="24">
        <v>28496</v>
      </c>
      <c r="Y18" s="24">
        <v>109095</v>
      </c>
      <c r="Z18" s="6">
        <v>382.84</v>
      </c>
      <c r="AA18" s="22">
        <v>28496</v>
      </c>
    </row>
    <row r="19" spans="1:27" ht="12.75">
      <c r="A19" s="2" t="s">
        <v>45</v>
      </c>
      <c r="B19" s="8"/>
      <c r="C19" s="19">
        <f aca="true" t="shared" si="3" ref="C19:Y19">SUM(C20:C23)</f>
        <v>206458953</v>
      </c>
      <c r="D19" s="19">
        <f>SUM(D20:D23)</f>
        <v>0</v>
      </c>
      <c r="E19" s="20">
        <f t="shared" si="3"/>
        <v>257474326</v>
      </c>
      <c r="F19" s="21">
        <f t="shared" si="3"/>
        <v>237781693</v>
      </c>
      <c r="G19" s="21">
        <f t="shared" si="3"/>
        <v>2319030</v>
      </c>
      <c r="H19" s="21">
        <f t="shared" si="3"/>
        <v>17075525</v>
      </c>
      <c r="I19" s="21">
        <f t="shared" si="3"/>
        <v>30383293</v>
      </c>
      <c r="J19" s="21">
        <f t="shared" si="3"/>
        <v>49777848</v>
      </c>
      <c r="K19" s="21">
        <f t="shared" si="3"/>
        <v>21750849</v>
      </c>
      <c r="L19" s="21">
        <f t="shared" si="3"/>
        <v>20715456</v>
      </c>
      <c r="M19" s="21">
        <f t="shared" si="3"/>
        <v>13305474</v>
      </c>
      <c r="N19" s="21">
        <f t="shared" si="3"/>
        <v>55771779</v>
      </c>
      <c r="O19" s="21">
        <f t="shared" si="3"/>
        <v>17693159</v>
      </c>
      <c r="P19" s="21">
        <f t="shared" si="3"/>
        <v>19206595</v>
      </c>
      <c r="Q19" s="21">
        <f t="shared" si="3"/>
        <v>0</v>
      </c>
      <c r="R19" s="21">
        <f t="shared" si="3"/>
        <v>36899754</v>
      </c>
      <c r="S19" s="21">
        <f t="shared" si="3"/>
        <v>18921428</v>
      </c>
      <c r="T19" s="21">
        <f t="shared" si="3"/>
        <v>17859797</v>
      </c>
      <c r="U19" s="21">
        <f t="shared" si="3"/>
        <v>0</v>
      </c>
      <c r="V19" s="21">
        <f t="shared" si="3"/>
        <v>36781225</v>
      </c>
      <c r="W19" s="21">
        <f t="shared" si="3"/>
        <v>179230606</v>
      </c>
      <c r="X19" s="21">
        <f t="shared" si="3"/>
        <v>237781693</v>
      </c>
      <c r="Y19" s="21">
        <f t="shared" si="3"/>
        <v>-58551087</v>
      </c>
      <c r="Z19" s="4">
        <f>+IF(X19&lt;&gt;0,+(Y19/X19)*100,0)</f>
        <v>-24.623883471129968</v>
      </c>
      <c r="AA19" s="19">
        <f>SUM(AA20:AA23)</f>
        <v>237781693</v>
      </c>
    </row>
    <row r="20" spans="1:27" ht="12.75">
      <c r="A20" s="5" t="s">
        <v>46</v>
      </c>
      <c r="B20" s="3"/>
      <c r="C20" s="22">
        <v>120141020</v>
      </c>
      <c r="D20" s="22"/>
      <c r="E20" s="23">
        <v>169982204</v>
      </c>
      <c r="F20" s="24">
        <v>150289571</v>
      </c>
      <c r="G20" s="24">
        <v>5827775</v>
      </c>
      <c r="H20" s="24">
        <v>9818340</v>
      </c>
      <c r="I20" s="24">
        <v>14448593</v>
      </c>
      <c r="J20" s="24">
        <v>30094708</v>
      </c>
      <c r="K20" s="24">
        <v>13983721</v>
      </c>
      <c r="L20" s="24">
        <v>12531126</v>
      </c>
      <c r="M20" s="24">
        <v>6800112</v>
      </c>
      <c r="N20" s="24">
        <v>33314959</v>
      </c>
      <c r="O20" s="24">
        <v>10564251</v>
      </c>
      <c r="P20" s="24">
        <v>12425518</v>
      </c>
      <c r="Q20" s="24"/>
      <c r="R20" s="24">
        <v>22989769</v>
      </c>
      <c r="S20" s="24">
        <v>11314919</v>
      </c>
      <c r="T20" s="24">
        <v>10109634</v>
      </c>
      <c r="U20" s="24"/>
      <c r="V20" s="24">
        <v>21424553</v>
      </c>
      <c r="W20" s="24">
        <v>107823989</v>
      </c>
      <c r="X20" s="24">
        <v>150289571</v>
      </c>
      <c r="Y20" s="24">
        <v>-42465582</v>
      </c>
      <c r="Z20" s="6">
        <v>-28.26</v>
      </c>
      <c r="AA20" s="22">
        <v>150289571</v>
      </c>
    </row>
    <row r="21" spans="1:27" ht="12.75">
      <c r="A21" s="5" t="s">
        <v>47</v>
      </c>
      <c r="B21" s="3"/>
      <c r="C21" s="22">
        <v>31518630</v>
      </c>
      <c r="D21" s="22"/>
      <c r="E21" s="23">
        <v>27429063</v>
      </c>
      <c r="F21" s="24">
        <v>27429063</v>
      </c>
      <c r="G21" s="24">
        <v>-6595350</v>
      </c>
      <c r="H21" s="24">
        <v>2496743</v>
      </c>
      <c r="I21" s="24">
        <v>11133182</v>
      </c>
      <c r="J21" s="24">
        <v>7034575</v>
      </c>
      <c r="K21" s="24">
        <v>2885408</v>
      </c>
      <c r="L21" s="24">
        <v>3391291</v>
      </c>
      <c r="M21" s="24">
        <v>2485919</v>
      </c>
      <c r="N21" s="24">
        <v>8762618</v>
      </c>
      <c r="O21" s="24">
        <v>2663798</v>
      </c>
      <c r="P21" s="24">
        <v>2227383</v>
      </c>
      <c r="Q21" s="24"/>
      <c r="R21" s="24">
        <v>4891181</v>
      </c>
      <c r="S21" s="24">
        <v>2786937</v>
      </c>
      <c r="T21" s="24">
        <v>2917672</v>
      </c>
      <c r="U21" s="24"/>
      <c r="V21" s="24">
        <v>5704609</v>
      </c>
      <c r="W21" s="24">
        <v>26392983</v>
      </c>
      <c r="X21" s="24">
        <v>27429063</v>
      </c>
      <c r="Y21" s="24">
        <v>-1036080</v>
      </c>
      <c r="Z21" s="6">
        <v>-3.78</v>
      </c>
      <c r="AA21" s="22">
        <v>27429063</v>
      </c>
    </row>
    <row r="22" spans="1:27" ht="12.75">
      <c r="A22" s="5" t="s">
        <v>48</v>
      </c>
      <c r="B22" s="3"/>
      <c r="C22" s="25">
        <v>28563814</v>
      </c>
      <c r="D22" s="25"/>
      <c r="E22" s="26">
        <v>29942377</v>
      </c>
      <c r="F22" s="27">
        <v>29942377</v>
      </c>
      <c r="G22" s="27">
        <v>1637307</v>
      </c>
      <c r="H22" s="27">
        <v>2476536</v>
      </c>
      <c r="I22" s="27">
        <v>2500094</v>
      </c>
      <c r="J22" s="27">
        <v>6613937</v>
      </c>
      <c r="K22" s="27">
        <v>2601501</v>
      </c>
      <c r="L22" s="27">
        <v>2504893</v>
      </c>
      <c r="M22" s="27">
        <v>2107803</v>
      </c>
      <c r="N22" s="27">
        <v>7214197</v>
      </c>
      <c r="O22" s="27">
        <v>2341171</v>
      </c>
      <c r="P22" s="27">
        <v>2386948</v>
      </c>
      <c r="Q22" s="27"/>
      <c r="R22" s="27">
        <v>4728119</v>
      </c>
      <c r="S22" s="27">
        <v>2527232</v>
      </c>
      <c r="T22" s="27">
        <v>2519561</v>
      </c>
      <c r="U22" s="27"/>
      <c r="V22" s="27">
        <v>5046793</v>
      </c>
      <c r="W22" s="27">
        <v>23603046</v>
      </c>
      <c r="X22" s="27">
        <v>29942377</v>
      </c>
      <c r="Y22" s="27">
        <v>-6339331</v>
      </c>
      <c r="Z22" s="7">
        <v>-21.17</v>
      </c>
      <c r="AA22" s="25">
        <v>29942377</v>
      </c>
    </row>
    <row r="23" spans="1:27" ht="12.75">
      <c r="A23" s="5" t="s">
        <v>49</v>
      </c>
      <c r="B23" s="3"/>
      <c r="C23" s="22">
        <v>26235489</v>
      </c>
      <c r="D23" s="22"/>
      <c r="E23" s="23">
        <v>30120682</v>
      </c>
      <c r="F23" s="24">
        <v>30120682</v>
      </c>
      <c r="G23" s="24">
        <v>1449298</v>
      </c>
      <c r="H23" s="24">
        <v>2283906</v>
      </c>
      <c r="I23" s="24">
        <v>2301424</v>
      </c>
      <c r="J23" s="24">
        <v>6034628</v>
      </c>
      <c r="K23" s="24">
        <v>2280219</v>
      </c>
      <c r="L23" s="24">
        <v>2288146</v>
      </c>
      <c r="M23" s="24">
        <v>1911640</v>
      </c>
      <c r="N23" s="24">
        <v>6480005</v>
      </c>
      <c r="O23" s="24">
        <v>2123939</v>
      </c>
      <c r="P23" s="24">
        <v>2166746</v>
      </c>
      <c r="Q23" s="24"/>
      <c r="R23" s="24">
        <v>4290685</v>
      </c>
      <c r="S23" s="24">
        <v>2292340</v>
      </c>
      <c r="T23" s="24">
        <v>2312930</v>
      </c>
      <c r="U23" s="24"/>
      <c r="V23" s="24">
        <v>4605270</v>
      </c>
      <c r="W23" s="24">
        <v>21410588</v>
      </c>
      <c r="X23" s="24">
        <v>30120682</v>
      </c>
      <c r="Y23" s="24">
        <v>-8710094</v>
      </c>
      <c r="Z23" s="6">
        <v>-28.92</v>
      </c>
      <c r="AA23" s="22">
        <v>30120682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323094994</v>
      </c>
      <c r="D25" s="40">
        <f>+D5+D9+D15+D19+D24</f>
        <v>0</v>
      </c>
      <c r="E25" s="41">
        <f t="shared" si="4"/>
        <v>452620799</v>
      </c>
      <c r="F25" s="42">
        <f t="shared" si="4"/>
        <v>430015166</v>
      </c>
      <c r="G25" s="42">
        <f t="shared" si="4"/>
        <v>2943012</v>
      </c>
      <c r="H25" s="42">
        <f t="shared" si="4"/>
        <v>27152031</v>
      </c>
      <c r="I25" s="42">
        <f t="shared" si="4"/>
        <v>57425018</v>
      </c>
      <c r="J25" s="42">
        <f t="shared" si="4"/>
        <v>87520061</v>
      </c>
      <c r="K25" s="42">
        <f t="shared" si="4"/>
        <v>29059437</v>
      </c>
      <c r="L25" s="42">
        <f t="shared" si="4"/>
        <v>35691257</v>
      </c>
      <c r="M25" s="42">
        <f t="shared" si="4"/>
        <v>16774820</v>
      </c>
      <c r="N25" s="42">
        <f t="shared" si="4"/>
        <v>81525514</v>
      </c>
      <c r="O25" s="42">
        <f t="shared" si="4"/>
        <v>23886396</v>
      </c>
      <c r="P25" s="42">
        <f t="shared" si="4"/>
        <v>27851582</v>
      </c>
      <c r="Q25" s="42">
        <f t="shared" si="4"/>
        <v>0</v>
      </c>
      <c r="R25" s="42">
        <f t="shared" si="4"/>
        <v>51737978</v>
      </c>
      <c r="S25" s="42">
        <f t="shared" si="4"/>
        <v>33051046</v>
      </c>
      <c r="T25" s="42">
        <f t="shared" si="4"/>
        <v>24486306</v>
      </c>
      <c r="U25" s="42">
        <f t="shared" si="4"/>
        <v>0</v>
      </c>
      <c r="V25" s="42">
        <f t="shared" si="4"/>
        <v>57537352</v>
      </c>
      <c r="W25" s="42">
        <f t="shared" si="4"/>
        <v>278320905</v>
      </c>
      <c r="X25" s="42">
        <f t="shared" si="4"/>
        <v>430015166</v>
      </c>
      <c r="Y25" s="42">
        <f t="shared" si="4"/>
        <v>-151694261</v>
      </c>
      <c r="Z25" s="43">
        <f>+IF(X25&lt;&gt;0,+(Y25/X25)*100,0)</f>
        <v>-35.276490922648065</v>
      </c>
      <c r="AA25" s="40">
        <f>+AA5+AA9+AA15+AA19+AA24</f>
        <v>430015166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95645953</v>
      </c>
      <c r="D28" s="19">
        <f>SUM(D29:D31)</f>
        <v>0</v>
      </c>
      <c r="E28" s="20">
        <f t="shared" si="5"/>
        <v>141981991</v>
      </c>
      <c r="F28" s="21">
        <f t="shared" si="5"/>
        <v>137928293</v>
      </c>
      <c r="G28" s="21">
        <f t="shared" si="5"/>
        <v>7448964</v>
      </c>
      <c r="H28" s="21">
        <f t="shared" si="5"/>
        <v>9686257</v>
      </c>
      <c r="I28" s="21">
        <f t="shared" si="5"/>
        <v>9508462</v>
      </c>
      <c r="J28" s="21">
        <f t="shared" si="5"/>
        <v>26643683</v>
      </c>
      <c r="K28" s="21">
        <f t="shared" si="5"/>
        <v>8459222</v>
      </c>
      <c r="L28" s="21">
        <f t="shared" si="5"/>
        <v>8896831</v>
      </c>
      <c r="M28" s="21">
        <f t="shared" si="5"/>
        <v>8830463</v>
      </c>
      <c r="N28" s="21">
        <f t="shared" si="5"/>
        <v>26186516</v>
      </c>
      <c r="O28" s="21">
        <f t="shared" si="5"/>
        <v>7533735</v>
      </c>
      <c r="P28" s="21">
        <f t="shared" si="5"/>
        <v>9347848</v>
      </c>
      <c r="Q28" s="21">
        <f t="shared" si="5"/>
        <v>6849635</v>
      </c>
      <c r="R28" s="21">
        <f t="shared" si="5"/>
        <v>23731218</v>
      </c>
      <c r="S28" s="21">
        <f t="shared" si="5"/>
        <v>7234135</v>
      </c>
      <c r="T28" s="21">
        <f t="shared" si="5"/>
        <v>7272515</v>
      </c>
      <c r="U28" s="21">
        <f t="shared" si="5"/>
        <v>0</v>
      </c>
      <c r="V28" s="21">
        <f t="shared" si="5"/>
        <v>14506650</v>
      </c>
      <c r="W28" s="21">
        <f t="shared" si="5"/>
        <v>91068067</v>
      </c>
      <c r="X28" s="21">
        <f t="shared" si="5"/>
        <v>137928293</v>
      </c>
      <c r="Y28" s="21">
        <f t="shared" si="5"/>
        <v>-46860226</v>
      </c>
      <c r="Z28" s="4">
        <f>+IF(X28&lt;&gt;0,+(Y28/X28)*100,0)</f>
        <v>-33.97433911547068</v>
      </c>
      <c r="AA28" s="19">
        <f>SUM(AA29:AA31)</f>
        <v>137928293</v>
      </c>
    </row>
    <row r="29" spans="1:27" ht="12.75">
      <c r="A29" s="5" t="s">
        <v>32</v>
      </c>
      <c r="B29" s="3"/>
      <c r="C29" s="22">
        <v>29534428</v>
      </c>
      <c r="D29" s="22"/>
      <c r="E29" s="23">
        <v>34867671</v>
      </c>
      <c r="F29" s="24">
        <v>41498224</v>
      </c>
      <c r="G29" s="24">
        <v>2571457</v>
      </c>
      <c r="H29" s="24">
        <v>4311250</v>
      </c>
      <c r="I29" s="24">
        <v>3348017</v>
      </c>
      <c r="J29" s="24">
        <v>10230724</v>
      </c>
      <c r="K29" s="24">
        <v>3095689</v>
      </c>
      <c r="L29" s="24">
        <v>2886591</v>
      </c>
      <c r="M29" s="24">
        <v>3508338</v>
      </c>
      <c r="N29" s="24">
        <v>9490618</v>
      </c>
      <c r="O29" s="24">
        <v>2184732</v>
      </c>
      <c r="P29" s="24">
        <v>3296070</v>
      </c>
      <c r="Q29" s="24">
        <v>2150381</v>
      </c>
      <c r="R29" s="24">
        <v>7631183</v>
      </c>
      <c r="S29" s="24">
        <v>2066362</v>
      </c>
      <c r="T29" s="24">
        <v>2135998</v>
      </c>
      <c r="U29" s="24"/>
      <c r="V29" s="24">
        <v>4202360</v>
      </c>
      <c r="W29" s="24">
        <v>31554885</v>
      </c>
      <c r="X29" s="24">
        <v>41498224</v>
      </c>
      <c r="Y29" s="24">
        <v>-9943339</v>
      </c>
      <c r="Z29" s="6">
        <v>-23.96</v>
      </c>
      <c r="AA29" s="22">
        <v>41498224</v>
      </c>
    </row>
    <row r="30" spans="1:27" ht="12.75">
      <c r="A30" s="5" t="s">
        <v>33</v>
      </c>
      <c r="B30" s="3"/>
      <c r="C30" s="25">
        <v>66111525</v>
      </c>
      <c r="D30" s="25"/>
      <c r="E30" s="26">
        <v>107114320</v>
      </c>
      <c r="F30" s="27">
        <v>96430069</v>
      </c>
      <c r="G30" s="27">
        <v>4877507</v>
      </c>
      <c r="H30" s="27">
        <v>5375007</v>
      </c>
      <c r="I30" s="27">
        <v>6160445</v>
      </c>
      <c r="J30" s="27">
        <v>16412959</v>
      </c>
      <c r="K30" s="27">
        <v>5363533</v>
      </c>
      <c r="L30" s="27">
        <v>6010240</v>
      </c>
      <c r="M30" s="27">
        <v>5322125</v>
      </c>
      <c r="N30" s="27">
        <v>16695898</v>
      </c>
      <c r="O30" s="27">
        <v>5349003</v>
      </c>
      <c r="P30" s="27">
        <v>6051778</v>
      </c>
      <c r="Q30" s="27">
        <v>4699254</v>
      </c>
      <c r="R30" s="27">
        <v>16100035</v>
      </c>
      <c r="S30" s="27">
        <v>5167773</v>
      </c>
      <c r="T30" s="27">
        <v>5136517</v>
      </c>
      <c r="U30" s="27"/>
      <c r="V30" s="27">
        <v>10304290</v>
      </c>
      <c r="W30" s="27">
        <v>59513182</v>
      </c>
      <c r="X30" s="27">
        <v>96430069</v>
      </c>
      <c r="Y30" s="27">
        <v>-36916887</v>
      </c>
      <c r="Z30" s="7">
        <v>-38.28</v>
      </c>
      <c r="AA30" s="25">
        <v>96430069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24283514</v>
      </c>
      <c r="D32" s="19">
        <f>SUM(D33:D37)</f>
        <v>0</v>
      </c>
      <c r="E32" s="20">
        <f t="shared" si="6"/>
        <v>30862485</v>
      </c>
      <c r="F32" s="21">
        <f t="shared" si="6"/>
        <v>31033418</v>
      </c>
      <c r="G32" s="21">
        <f t="shared" si="6"/>
        <v>2022757</v>
      </c>
      <c r="H32" s="21">
        <f t="shared" si="6"/>
        <v>2285588</v>
      </c>
      <c r="I32" s="21">
        <f t="shared" si="6"/>
        <v>2091898</v>
      </c>
      <c r="J32" s="21">
        <f t="shared" si="6"/>
        <v>6400243</v>
      </c>
      <c r="K32" s="21">
        <f t="shared" si="6"/>
        <v>2184248</v>
      </c>
      <c r="L32" s="21">
        <f t="shared" si="6"/>
        <v>2068992</v>
      </c>
      <c r="M32" s="21">
        <f t="shared" si="6"/>
        <v>1993230</v>
      </c>
      <c r="N32" s="21">
        <f t="shared" si="6"/>
        <v>6246470</v>
      </c>
      <c r="O32" s="21">
        <f t="shared" si="6"/>
        <v>2040588</v>
      </c>
      <c r="P32" s="21">
        <f t="shared" si="6"/>
        <v>2238446</v>
      </c>
      <c r="Q32" s="21">
        <f t="shared" si="6"/>
        <v>1918647</v>
      </c>
      <c r="R32" s="21">
        <f t="shared" si="6"/>
        <v>6197681</v>
      </c>
      <c r="S32" s="21">
        <f t="shared" si="6"/>
        <v>1976649</v>
      </c>
      <c r="T32" s="21">
        <f t="shared" si="6"/>
        <v>2134078</v>
      </c>
      <c r="U32" s="21">
        <f t="shared" si="6"/>
        <v>0</v>
      </c>
      <c r="V32" s="21">
        <f t="shared" si="6"/>
        <v>4110727</v>
      </c>
      <c r="W32" s="21">
        <f t="shared" si="6"/>
        <v>22955121</v>
      </c>
      <c r="X32" s="21">
        <f t="shared" si="6"/>
        <v>31033418</v>
      </c>
      <c r="Y32" s="21">
        <f t="shared" si="6"/>
        <v>-8078297</v>
      </c>
      <c r="Z32" s="4">
        <f>+IF(X32&lt;&gt;0,+(Y32/X32)*100,0)</f>
        <v>-26.030961204466745</v>
      </c>
      <c r="AA32" s="19">
        <f>SUM(AA33:AA37)</f>
        <v>31033418</v>
      </c>
    </row>
    <row r="33" spans="1:27" ht="12.75">
      <c r="A33" s="5" t="s">
        <v>36</v>
      </c>
      <c r="B33" s="3"/>
      <c r="C33" s="22">
        <v>7242277</v>
      </c>
      <c r="D33" s="22"/>
      <c r="E33" s="23">
        <v>9575829</v>
      </c>
      <c r="F33" s="24">
        <v>10160838</v>
      </c>
      <c r="G33" s="24">
        <v>579255</v>
      </c>
      <c r="H33" s="24">
        <v>615618</v>
      </c>
      <c r="I33" s="24">
        <v>648755</v>
      </c>
      <c r="J33" s="24">
        <v>1843628</v>
      </c>
      <c r="K33" s="24">
        <v>660505</v>
      </c>
      <c r="L33" s="24">
        <v>611614</v>
      </c>
      <c r="M33" s="24">
        <v>611843</v>
      </c>
      <c r="N33" s="24">
        <v>1883962</v>
      </c>
      <c r="O33" s="24">
        <v>614864</v>
      </c>
      <c r="P33" s="24">
        <v>603049</v>
      </c>
      <c r="Q33" s="24">
        <v>607401</v>
      </c>
      <c r="R33" s="24">
        <v>1825314</v>
      </c>
      <c r="S33" s="24">
        <v>615522</v>
      </c>
      <c r="T33" s="24">
        <v>643042</v>
      </c>
      <c r="U33" s="24"/>
      <c r="V33" s="24">
        <v>1258564</v>
      </c>
      <c r="W33" s="24">
        <v>6811468</v>
      </c>
      <c r="X33" s="24">
        <v>10160838</v>
      </c>
      <c r="Y33" s="24">
        <v>-3349370</v>
      </c>
      <c r="Z33" s="6">
        <v>-32.96</v>
      </c>
      <c r="AA33" s="22">
        <v>10160838</v>
      </c>
    </row>
    <row r="34" spans="1:27" ht="12.75">
      <c r="A34" s="5" t="s">
        <v>37</v>
      </c>
      <c r="B34" s="3"/>
      <c r="C34" s="22">
        <v>6713725</v>
      </c>
      <c r="D34" s="22"/>
      <c r="E34" s="23">
        <v>9991122</v>
      </c>
      <c r="F34" s="24">
        <v>9495444</v>
      </c>
      <c r="G34" s="24">
        <v>603265</v>
      </c>
      <c r="H34" s="24">
        <v>657014</v>
      </c>
      <c r="I34" s="24">
        <v>604128</v>
      </c>
      <c r="J34" s="24">
        <v>1864407</v>
      </c>
      <c r="K34" s="24">
        <v>580221</v>
      </c>
      <c r="L34" s="24">
        <v>567399</v>
      </c>
      <c r="M34" s="24">
        <v>545642</v>
      </c>
      <c r="N34" s="24">
        <v>1693262</v>
      </c>
      <c r="O34" s="24">
        <v>540338</v>
      </c>
      <c r="P34" s="24">
        <v>522782</v>
      </c>
      <c r="Q34" s="24">
        <v>515001</v>
      </c>
      <c r="R34" s="24">
        <v>1578121</v>
      </c>
      <c r="S34" s="24">
        <v>537253</v>
      </c>
      <c r="T34" s="24">
        <v>523994</v>
      </c>
      <c r="U34" s="24"/>
      <c r="V34" s="24">
        <v>1061247</v>
      </c>
      <c r="W34" s="24">
        <v>6197037</v>
      </c>
      <c r="X34" s="24">
        <v>9495444</v>
      </c>
      <c r="Y34" s="24">
        <v>-3298407</v>
      </c>
      <c r="Z34" s="6">
        <v>-34.74</v>
      </c>
      <c r="AA34" s="22">
        <v>9495444</v>
      </c>
    </row>
    <row r="35" spans="1:27" ht="12.75">
      <c r="A35" s="5" t="s">
        <v>38</v>
      </c>
      <c r="B35" s="3"/>
      <c r="C35" s="22">
        <v>10288521</v>
      </c>
      <c r="D35" s="22"/>
      <c r="E35" s="23">
        <v>11200534</v>
      </c>
      <c r="F35" s="24">
        <v>11347136</v>
      </c>
      <c r="G35" s="24">
        <v>840237</v>
      </c>
      <c r="H35" s="24">
        <v>1011720</v>
      </c>
      <c r="I35" s="24">
        <v>839015</v>
      </c>
      <c r="J35" s="24">
        <v>2690972</v>
      </c>
      <c r="K35" s="24">
        <v>943522</v>
      </c>
      <c r="L35" s="24">
        <v>889979</v>
      </c>
      <c r="M35" s="24">
        <v>835745</v>
      </c>
      <c r="N35" s="24">
        <v>2669246</v>
      </c>
      <c r="O35" s="24">
        <v>885386</v>
      </c>
      <c r="P35" s="24">
        <v>1090606</v>
      </c>
      <c r="Q35" s="24">
        <v>796245</v>
      </c>
      <c r="R35" s="24">
        <v>2772237</v>
      </c>
      <c r="S35" s="24">
        <v>823874</v>
      </c>
      <c r="T35" s="24">
        <v>967042</v>
      </c>
      <c r="U35" s="24"/>
      <c r="V35" s="24">
        <v>1790916</v>
      </c>
      <c r="W35" s="24">
        <v>9923371</v>
      </c>
      <c r="X35" s="24">
        <v>11347136</v>
      </c>
      <c r="Y35" s="24">
        <v>-1423765</v>
      </c>
      <c r="Z35" s="6">
        <v>-12.55</v>
      </c>
      <c r="AA35" s="22">
        <v>11347136</v>
      </c>
    </row>
    <row r="36" spans="1:27" ht="12.75">
      <c r="A36" s="5" t="s">
        <v>39</v>
      </c>
      <c r="B36" s="3"/>
      <c r="C36" s="22">
        <v>38991</v>
      </c>
      <c r="D36" s="22"/>
      <c r="E36" s="23">
        <v>95000</v>
      </c>
      <c r="F36" s="24">
        <v>30000</v>
      </c>
      <c r="G36" s="24"/>
      <c r="H36" s="24">
        <v>1236</v>
      </c>
      <c r="I36" s="24"/>
      <c r="J36" s="24">
        <v>1236</v>
      </c>
      <c r="K36" s="24"/>
      <c r="L36" s="24"/>
      <c r="M36" s="24"/>
      <c r="N36" s="24"/>
      <c r="O36" s="24"/>
      <c r="P36" s="24">
        <v>22009</v>
      </c>
      <c r="Q36" s="24"/>
      <c r="R36" s="24">
        <v>22009</v>
      </c>
      <c r="S36" s="24"/>
      <c r="T36" s="24"/>
      <c r="U36" s="24"/>
      <c r="V36" s="24"/>
      <c r="W36" s="24">
        <v>23245</v>
      </c>
      <c r="X36" s="24">
        <v>30000</v>
      </c>
      <c r="Y36" s="24">
        <v>-6755</v>
      </c>
      <c r="Z36" s="6">
        <v>-22.52</v>
      </c>
      <c r="AA36" s="22">
        <v>30000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39873419</v>
      </c>
      <c r="D38" s="19">
        <f>SUM(D39:D41)</f>
        <v>0</v>
      </c>
      <c r="E38" s="20">
        <f t="shared" si="7"/>
        <v>55609670</v>
      </c>
      <c r="F38" s="21">
        <f t="shared" si="7"/>
        <v>59981596</v>
      </c>
      <c r="G38" s="21">
        <f t="shared" si="7"/>
        <v>3637227</v>
      </c>
      <c r="H38" s="21">
        <f t="shared" si="7"/>
        <v>4109275</v>
      </c>
      <c r="I38" s="21">
        <f t="shared" si="7"/>
        <v>3652991</v>
      </c>
      <c r="J38" s="21">
        <f t="shared" si="7"/>
        <v>11399493</v>
      </c>
      <c r="K38" s="21">
        <f t="shared" si="7"/>
        <v>3633851</v>
      </c>
      <c r="L38" s="21">
        <f t="shared" si="7"/>
        <v>3790771</v>
      </c>
      <c r="M38" s="21">
        <f t="shared" si="7"/>
        <v>3671519</v>
      </c>
      <c r="N38" s="21">
        <f t="shared" si="7"/>
        <v>11096141</v>
      </c>
      <c r="O38" s="21">
        <f t="shared" si="7"/>
        <v>3989587</v>
      </c>
      <c r="P38" s="21">
        <f t="shared" si="7"/>
        <v>3721783</v>
      </c>
      <c r="Q38" s="21">
        <f t="shared" si="7"/>
        <v>3522214</v>
      </c>
      <c r="R38" s="21">
        <f t="shared" si="7"/>
        <v>11233584</v>
      </c>
      <c r="S38" s="21">
        <f t="shared" si="7"/>
        <v>3566398</v>
      </c>
      <c r="T38" s="21">
        <f t="shared" si="7"/>
        <v>3653498</v>
      </c>
      <c r="U38" s="21">
        <f t="shared" si="7"/>
        <v>0</v>
      </c>
      <c r="V38" s="21">
        <f t="shared" si="7"/>
        <v>7219896</v>
      </c>
      <c r="W38" s="21">
        <f t="shared" si="7"/>
        <v>40949114</v>
      </c>
      <c r="X38" s="21">
        <f t="shared" si="7"/>
        <v>59981596</v>
      </c>
      <c r="Y38" s="21">
        <f t="shared" si="7"/>
        <v>-19032482</v>
      </c>
      <c r="Z38" s="4">
        <f>+IF(X38&lt;&gt;0,+(Y38/X38)*100,0)</f>
        <v>-31.730536146453993</v>
      </c>
      <c r="AA38" s="19">
        <f>SUM(AA39:AA41)</f>
        <v>59981596</v>
      </c>
    </row>
    <row r="39" spans="1:27" ht="12.75">
      <c r="A39" s="5" t="s">
        <v>42</v>
      </c>
      <c r="B39" s="3"/>
      <c r="C39" s="22">
        <v>4560645</v>
      </c>
      <c r="D39" s="22"/>
      <c r="E39" s="23">
        <v>6017929</v>
      </c>
      <c r="F39" s="24">
        <v>6038774</v>
      </c>
      <c r="G39" s="24">
        <v>455265</v>
      </c>
      <c r="H39" s="24">
        <v>483479</v>
      </c>
      <c r="I39" s="24">
        <v>475194</v>
      </c>
      <c r="J39" s="24">
        <v>1413938</v>
      </c>
      <c r="K39" s="24">
        <v>416006</v>
      </c>
      <c r="L39" s="24">
        <v>499855</v>
      </c>
      <c r="M39" s="24">
        <v>419981</v>
      </c>
      <c r="N39" s="24">
        <v>1335842</v>
      </c>
      <c r="O39" s="24">
        <v>488365</v>
      </c>
      <c r="P39" s="24">
        <v>453512</v>
      </c>
      <c r="Q39" s="24">
        <v>438360</v>
      </c>
      <c r="R39" s="24">
        <v>1380237</v>
      </c>
      <c r="S39" s="24">
        <v>452801</v>
      </c>
      <c r="T39" s="24">
        <v>483817</v>
      </c>
      <c r="U39" s="24"/>
      <c r="V39" s="24">
        <v>936618</v>
      </c>
      <c r="W39" s="24">
        <v>5066635</v>
      </c>
      <c r="X39" s="24">
        <v>6038774</v>
      </c>
      <c r="Y39" s="24">
        <v>-972139</v>
      </c>
      <c r="Z39" s="6">
        <v>-16.1</v>
      </c>
      <c r="AA39" s="22">
        <v>6038774</v>
      </c>
    </row>
    <row r="40" spans="1:27" ht="12.75">
      <c r="A40" s="5" t="s">
        <v>43</v>
      </c>
      <c r="B40" s="3"/>
      <c r="C40" s="22">
        <v>31787471</v>
      </c>
      <c r="D40" s="22"/>
      <c r="E40" s="23">
        <v>44922390</v>
      </c>
      <c r="F40" s="24">
        <v>48419352</v>
      </c>
      <c r="G40" s="24">
        <v>2866027</v>
      </c>
      <c r="H40" s="24">
        <v>3240743</v>
      </c>
      <c r="I40" s="24">
        <v>2858971</v>
      </c>
      <c r="J40" s="24">
        <v>8965741</v>
      </c>
      <c r="K40" s="24">
        <v>2877264</v>
      </c>
      <c r="L40" s="24">
        <v>2963927</v>
      </c>
      <c r="M40" s="24">
        <v>2914388</v>
      </c>
      <c r="N40" s="24">
        <v>8755579</v>
      </c>
      <c r="O40" s="24">
        <v>3157980</v>
      </c>
      <c r="P40" s="24">
        <v>2936885</v>
      </c>
      <c r="Q40" s="24">
        <v>2750566</v>
      </c>
      <c r="R40" s="24">
        <v>8845431</v>
      </c>
      <c r="S40" s="24">
        <v>2805785</v>
      </c>
      <c r="T40" s="24">
        <v>2845179</v>
      </c>
      <c r="U40" s="24"/>
      <c r="V40" s="24">
        <v>5650964</v>
      </c>
      <c r="W40" s="24">
        <v>32217715</v>
      </c>
      <c r="X40" s="24">
        <v>48419352</v>
      </c>
      <c r="Y40" s="24">
        <v>-16201637</v>
      </c>
      <c r="Z40" s="6">
        <v>-33.46</v>
      </c>
      <c r="AA40" s="22">
        <v>48419352</v>
      </c>
    </row>
    <row r="41" spans="1:27" ht="12.75">
      <c r="A41" s="5" t="s">
        <v>44</v>
      </c>
      <c r="B41" s="3"/>
      <c r="C41" s="22">
        <v>3525303</v>
      </c>
      <c r="D41" s="22"/>
      <c r="E41" s="23">
        <v>4669351</v>
      </c>
      <c r="F41" s="24">
        <v>5523470</v>
      </c>
      <c r="G41" s="24">
        <v>315935</v>
      </c>
      <c r="H41" s="24">
        <v>385053</v>
      </c>
      <c r="I41" s="24">
        <v>318826</v>
      </c>
      <c r="J41" s="24">
        <v>1019814</v>
      </c>
      <c r="K41" s="24">
        <v>340581</v>
      </c>
      <c r="L41" s="24">
        <v>326989</v>
      </c>
      <c r="M41" s="24">
        <v>337150</v>
      </c>
      <c r="N41" s="24">
        <v>1004720</v>
      </c>
      <c r="O41" s="24">
        <v>343242</v>
      </c>
      <c r="P41" s="24">
        <v>331386</v>
      </c>
      <c r="Q41" s="24">
        <v>333288</v>
      </c>
      <c r="R41" s="24">
        <v>1007916</v>
      </c>
      <c r="S41" s="24">
        <v>307812</v>
      </c>
      <c r="T41" s="24">
        <v>324502</v>
      </c>
      <c r="U41" s="24"/>
      <c r="V41" s="24">
        <v>632314</v>
      </c>
      <c r="W41" s="24">
        <v>3664764</v>
      </c>
      <c r="X41" s="24">
        <v>5523470</v>
      </c>
      <c r="Y41" s="24">
        <v>-1858706</v>
      </c>
      <c r="Z41" s="6">
        <v>-33.65</v>
      </c>
      <c r="AA41" s="22">
        <v>5523470</v>
      </c>
    </row>
    <row r="42" spans="1:27" ht="12.75">
      <c r="A42" s="2" t="s">
        <v>45</v>
      </c>
      <c r="B42" s="8"/>
      <c r="C42" s="19">
        <f aca="true" t="shared" si="8" ref="C42:Y42">SUM(C43:C46)</f>
        <v>177355096</v>
      </c>
      <c r="D42" s="19">
        <f>SUM(D43:D46)</f>
        <v>0</v>
      </c>
      <c r="E42" s="20">
        <f t="shared" si="8"/>
        <v>188931871</v>
      </c>
      <c r="F42" s="21">
        <f t="shared" si="8"/>
        <v>190866965</v>
      </c>
      <c r="G42" s="21">
        <f t="shared" si="8"/>
        <v>3249881</v>
      </c>
      <c r="H42" s="21">
        <f t="shared" si="8"/>
        <v>20344681</v>
      </c>
      <c r="I42" s="21">
        <f t="shared" si="8"/>
        <v>11519099</v>
      </c>
      <c r="J42" s="21">
        <f t="shared" si="8"/>
        <v>35113661</v>
      </c>
      <c r="K42" s="21">
        <f t="shared" si="8"/>
        <v>4020503</v>
      </c>
      <c r="L42" s="21">
        <f t="shared" si="8"/>
        <v>3697632</v>
      </c>
      <c r="M42" s="21">
        <f t="shared" si="8"/>
        <v>3633468</v>
      </c>
      <c r="N42" s="21">
        <f t="shared" si="8"/>
        <v>11351603</v>
      </c>
      <c r="O42" s="21">
        <f t="shared" si="8"/>
        <v>3491522</v>
      </c>
      <c r="P42" s="21">
        <f t="shared" si="8"/>
        <v>5341373</v>
      </c>
      <c r="Q42" s="21">
        <f t="shared" si="8"/>
        <v>2994195</v>
      </c>
      <c r="R42" s="21">
        <f t="shared" si="8"/>
        <v>11827090</v>
      </c>
      <c r="S42" s="21">
        <f t="shared" si="8"/>
        <v>2958022</v>
      </c>
      <c r="T42" s="21">
        <f t="shared" si="8"/>
        <v>3314082</v>
      </c>
      <c r="U42" s="21">
        <f t="shared" si="8"/>
        <v>0</v>
      </c>
      <c r="V42" s="21">
        <f t="shared" si="8"/>
        <v>6272104</v>
      </c>
      <c r="W42" s="21">
        <f t="shared" si="8"/>
        <v>64564458</v>
      </c>
      <c r="X42" s="21">
        <f t="shared" si="8"/>
        <v>190866965</v>
      </c>
      <c r="Y42" s="21">
        <f t="shared" si="8"/>
        <v>-126302507</v>
      </c>
      <c r="Z42" s="4">
        <f>+IF(X42&lt;&gt;0,+(Y42/X42)*100,0)</f>
        <v>-66.17305776303407</v>
      </c>
      <c r="AA42" s="19">
        <f>SUM(AA43:AA46)</f>
        <v>190866965</v>
      </c>
    </row>
    <row r="43" spans="1:27" ht="12.75">
      <c r="A43" s="5" t="s">
        <v>46</v>
      </c>
      <c r="B43" s="3"/>
      <c r="C43" s="22">
        <v>146719975</v>
      </c>
      <c r="D43" s="22"/>
      <c r="E43" s="23">
        <v>141908609</v>
      </c>
      <c r="F43" s="24">
        <v>139538907</v>
      </c>
      <c r="G43" s="24">
        <v>725996</v>
      </c>
      <c r="H43" s="24">
        <v>17461708</v>
      </c>
      <c r="I43" s="24">
        <v>8989467</v>
      </c>
      <c r="J43" s="24">
        <v>27177171</v>
      </c>
      <c r="K43" s="24">
        <v>1340359</v>
      </c>
      <c r="L43" s="24">
        <v>1056400</v>
      </c>
      <c r="M43" s="24">
        <v>1129977</v>
      </c>
      <c r="N43" s="24">
        <v>3526736</v>
      </c>
      <c r="O43" s="24">
        <v>740939</v>
      </c>
      <c r="P43" s="24">
        <v>2718204</v>
      </c>
      <c r="Q43" s="24">
        <v>527081</v>
      </c>
      <c r="R43" s="24">
        <v>3986224</v>
      </c>
      <c r="S43" s="24">
        <v>497315</v>
      </c>
      <c r="T43" s="24">
        <v>671783</v>
      </c>
      <c r="U43" s="24"/>
      <c r="V43" s="24">
        <v>1169098</v>
      </c>
      <c r="W43" s="24">
        <v>35859229</v>
      </c>
      <c r="X43" s="24">
        <v>139538907</v>
      </c>
      <c r="Y43" s="24">
        <v>-103679678</v>
      </c>
      <c r="Z43" s="6">
        <v>-74.3</v>
      </c>
      <c r="AA43" s="22">
        <v>139538907</v>
      </c>
    </row>
    <row r="44" spans="1:27" ht="12.75">
      <c r="A44" s="5" t="s">
        <v>47</v>
      </c>
      <c r="B44" s="3"/>
      <c r="C44" s="22">
        <v>9778205</v>
      </c>
      <c r="D44" s="22"/>
      <c r="E44" s="23">
        <v>20329481</v>
      </c>
      <c r="F44" s="24">
        <v>22395025</v>
      </c>
      <c r="G44" s="24">
        <v>870010</v>
      </c>
      <c r="H44" s="24">
        <v>1015878</v>
      </c>
      <c r="I44" s="24">
        <v>868279</v>
      </c>
      <c r="J44" s="24">
        <v>2754167</v>
      </c>
      <c r="K44" s="24">
        <v>885969</v>
      </c>
      <c r="L44" s="24">
        <v>888485</v>
      </c>
      <c r="M44" s="24">
        <v>929992</v>
      </c>
      <c r="N44" s="24">
        <v>2704446</v>
      </c>
      <c r="O44" s="24">
        <v>942099</v>
      </c>
      <c r="P44" s="24">
        <v>933399</v>
      </c>
      <c r="Q44" s="24">
        <v>891350</v>
      </c>
      <c r="R44" s="24">
        <v>2766848</v>
      </c>
      <c r="S44" s="24">
        <v>866312</v>
      </c>
      <c r="T44" s="24">
        <v>916187</v>
      </c>
      <c r="U44" s="24"/>
      <c r="V44" s="24">
        <v>1782499</v>
      </c>
      <c r="W44" s="24">
        <v>10007960</v>
      </c>
      <c r="X44" s="24">
        <v>22395025</v>
      </c>
      <c r="Y44" s="24">
        <v>-12387065</v>
      </c>
      <c r="Z44" s="6">
        <v>-55.31</v>
      </c>
      <c r="AA44" s="22">
        <v>22395025</v>
      </c>
    </row>
    <row r="45" spans="1:27" ht="12.75">
      <c r="A45" s="5" t="s">
        <v>48</v>
      </c>
      <c r="B45" s="3"/>
      <c r="C45" s="25">
        <v>5883917</v>
      </c>
      <c r="D45" s="25"/>
      <c r="E45" s="26">
        <v>8681034</v>
      </c>
      <c r="F45" s="27">
        <v>8967633</v>
      </c>
      <c r="G45" s="27">
        <v>444365</v>
      </c>
      <c r="H45" s="27">
        <v>631637</v>
      </c>
      <c r="I45" s="27">
        <v>462611</v>
      </c>
      <c r="J45" s="27">
        <v>1538613</v>
      </c>
      <c r="K45" s="27">
        <v>461410</v>
      </c>
      <c r="L45" s="27">
        <v>457606</v>
      </c>
      <c r="M45" s="27">
        <v>498815</v>
      </c>
      <c r="N45" s="27">
        <v>1417831</v>
      </c>
      <c r="O45" s="27">
        <v>516717</v>
      </c>
      <c r="P45" s="27">
        <v>559999</v>
      </c>
      <c r="Q45" s="27">
        <v>503026</v>
      </c>
      <c r="R45" s="27">
        <v>1579742</v>
      </c>
      <c r="S45" s="27">
        <v>493274</v>
      </c>
      <c r="T45" s="27">
        <v>541270</v>
      </c>
      <c r="U45" s="27"/>
      <c r="V45" s="27">
        <v>1034544</v>
      </c>
      <c r="W45" s="27">
        <v>5570730</v>
      </c>
      <c r="X45" s="27">
        <v>8967633</v>
      </c>
      <c r="Y45" s="27">
        <v>-3396903</v>
      </c>
      <c r="Z45" s="7">
        <v>-37.88</v>
      </c>
      <c r="AA45" s="25">
        <v>8967633</v>
      </c>
    </row>
    <row r="46" spans="1:27" ht="12.75">
      <c r="A46" s="5" t="s">
        <v>49</v>
      </c>
      <c r="B46" s="3"/>
      <c r="C46" s="22">
        <v>14972999</v>
      </c>
      <c r="D46" s="22"/>
      <c r="E46" s="23">
        <v>18012747</v>
      </c>
      <c r="F46" s="24">
        <v>19965400</v>
      </c>
      <c r="G46" s="24">
        <v>1209510</v>
      </c>
      <c r="H46" s="24">
        <v>1235458</v>
      </c>
      <c r="I46" s="24">
        <v>1198742</v>
      </c>
      <c r="J46" s="24">
        <v>3643710</v>
      </c>
      <c r="K46" s="24">
        <v>1332765</v>
      </c>
      <c r="L46" s="24">
        <v>1295141</v>
      </c>
      <c r="M46" s="24">
        <v>1074684</v>
      </c>
      <c r="N46" s="24">
        <v>3702590</v>
      </c>
      <c r="O46" s="24">
        <v>1291767</v>
      </c>
      <c r="P46" s="24">
        <v>1129771</v>
      </c>
      <c r="Q46" s="24">
        <v>1072738</v>
      </c>
      <c r="R46" s="24">
        <v>3494276</v>
      </c>
      <c r="S46" s="24">
        <v>1101121</v>
      </c>
      <c r="T46" s="24">
        <v>1184842</v>
      </c>
      <c r="U46" s="24"/>
      <c r="V46" s="24">
        <v>2285963</v>
      </c>
      <c r="W46" s="24">
        <v>13126539</v>
      </c>
      <c r="X46" s="24">
        <v>19965400</v>
      </c>
      <c r="Y46" s="24">
        <v>-6838861</v>
      </c>
      <c r="Z46" s="6">
        <v>-34.25</v>
      </c>
      <c r="AA46" s="22">
        <v>19965400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337157982</v>
      </c>
      <c r="D48" s="40">
        <f>+D28+D32+D38+D42+D47</f>
        <v>0</v>
      </c>
      <c r="E48" s="41">
        <f t="shared" si="9"/>
        <v>417386017</v>
      </c>
      <c r="F48" s="42">
        <f t="shared" si="9"/>
        <v>419810272</v>
      </c>
      <c r="G48" s="42">
        <f t="shared" si="9"/>
        <v>16358829</v>
      </c>
      <c r="H48" s="42">
        <f t="shared" si="9"/>
        <v>36425801</v>
      </c>
      <c r="I48" s="42">
        <f t="shared" si="9"/>
        <v>26772450</v>
      </c>
      <c r="J48" s="42">
        <f t="shared" si="9"/>
        <v>79557080</v>
      </c>
      <c r="K48" s="42">
        <f t="shared" si="9"/>
        <v>18297824</v>
      </c>
      <c r="L48" s="42">
        <f t="shared" si="9"/>
        <v>18454226</v>
      </c>
      <c r="M48" s="42">
        <f t="shared" si="9"/>
        <v>18128680</v>
      </c>
      <c r="N48" s="42">
        <f t="shared" si="9"/>
        <v>54880730</v>
      </c>
      <c r="O48" s="42">
        <f t="shared" si="9"/>
        <v>17055432</v>
      </c>
      <c r="P48" s="42">
        <f t="shared" si="9"/>
        <v>20649450</v>
      </c>
      <c r="Q48" s="42">
        <f t="shared" si="9"/>
        <v>15284691</v>
      </c>
      <c r="R48" s="42">
        <f t="shared" si="9"/>
        <v>52989573</v>
      </c>
      <c r="S48" s="42">
        <f t="shared" si="9"/>
        <v>15735204</v>
      </c>
      <c r="T48" s="42">
        <f t="shared" si="9"/>
        <v>16374173</v>
      </c>
      <c r="U48" s="42">
        <f t="shared" si="9"/>
        <v>0</v>
      </c>
      <c r="V48" s="42">
        <f t="shared" si="9"/>
        <v>32109377</v>
      </c>
      <c r="W48" s="42">
        <f t="shared" si="9"/>
        <v>219536760</v>
      </c>
      <c r="X48" s="42">
        <f t="shared" si="9"/>
        <v>419810272</v>
      </c>
      <c r="Y48" s="42">
        <f t="shared" si="9"/>
        <v>-200273512</v>
      </c>
      <c r="Z48" s="43">
        <f>+IF(X48&lt;&gt;0,+(Y48/X48)*100,0)</f>
        <v>-47.705719787628254</v>
      </c>
      <c r="AA48" s="40">
        <f>+AA28+AA32+AA38+AA42+AA47</f>
        <v>419810272</v>
      </c>
    </row>
    <row r="49" spans="1:27" ht="12.75">
      <c r="A49" s="14" t="s">
        <v>79</v>
      </c>
      <c r="B49" s="15"/>
      <c r="C49" s="44">
        <f aca="true" t="shared" si="10" ref="C49:Y49">+C25-C48</f>
        <v>-14062988</v>
      </c>
      <c r="D49" s="44">
        <f>+D25-D48</f>
        <v>0</v>
      </c>
      <c r="E49" s="45">
        <f t="shared" si="10"/>
        <v>35234782</v>
      </c>
      <c r="F49" s="46">
        <f t="shared" si="10"/>
        <v>10204894</v>
      </c>
      <c r="G49" s="46">
        <f t="shared" si="10"/>
        <v>-13415817</v>
      </c>
      <c r="H49" s="46">
        <f t="shared" si="10"/>
        <v>-9273770</v>
      </c>
      <c r="I49" s="46">
        <f t="shared" si="10"/>
        <v>30652568</v>
      </c>
      <c r="J49" s="46">
        <f t="shared" si="10"/>
        <v>7962981</v>
      </c>
      <c r="K49" s="46">
        <f t="shared" si="10"/>
        <v>10761613</v>
      </c>
      <c r="L49" s="46">
        <f t="shared" si="10"/>
        <v>17237031</v>
      </c>
      <c r="M49" s="46">
        <f t="shared" si="10"/>
        <v>-1353860</v>
      </c>
      <c r="N49" s="46">
        <f t="shared" si="10"/>
        <v>26644784</v>
      </c>
      <c r="O49" s="46">
        <f t="shared" si="10"/>
        <v>6830964</v>
      </c>
      <c r="P49" s="46">
        <f t="shared" si="10"/>
        <v>7202132</v>
      </c>
      <c r="Q49" s="46">
        <f t="shared" si="10"/>
        <v>-15284691</v>
      </c>
      <c r="R49" s="46">
        <f t="shared" si="10"/>
        <v>-1251595</v>
      </c>
      <c r="S49" s="46">
        <f t="shared" si="10"/>
        <v>17315842</v>
      </c>
      <c r="T49" s="46">
        <f t="shared" si="10"/>
        <v>8112133</v>
      </c>
      <c r="U49" s="46">
        <f t="shared" si="10"/>
        <v>0</v>
      </c>
      <c r="V49" s="46">
        <f t="shared" si="10"/>
        <v>25427975</v>
      </c>
      <c r="W49" s="46">
        <f t="shared" si="10"/>
        <v>58784145</v>
      </c>
      <c r="X49" s="46">
        <f>IF(F25=F48,0,X25-X48)</f>
        <v>10204894</v>
      </c>
      <c r="Y49" s="46">
        <f t="shared" si="10"/>
        <v>48579251</v>
      </c>
      <c r="Z49" s="47">
        <f>+IF(X49&lt;&gt;0,+(Y49/X49)*100,0)</f>
        <v>476.03876140212725</v>
      </c>
      <c r="AA49" s="44">
        <f>+AA25-AA48</f>
        <v>10204894</v>
      </c>
    </row>
    <row r="50" spans="1:27" ht="12.75">
      <c r="A50" s="16" t="s">
        <v>80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85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119489208</v>
      </c>
      <c r="D5" s="19">
        <f>SUM(D6:D8)</f>
        <v>0</v>
      </c>
      <c r="E5" s="20">
        <f t="shared" si="0"/>
        <v>120848760</v>
      </c>
      <c r="F5" s="21">
        <f t="shared" si="0"/>
        <v>116507339</v>
      </c>
      <c r="G5" s="21">
        <f t="shared" si="0"/>
        <v>7086565</v>
      </c>
      <c r="H5" s="21">
        <f t="shared" si="0"/>
        <v>21164</v>
      </c>
      <c r="I5" s="21">
        <f t="shared" si="0"/>
        <v>0</v>
      </c>
      <c r="J5" s="21">
        <f t="shared" si="0"/>
        <v>7107729</v>
      </c>
      <c r="K5" s="21">
        <f t="shared" si="0"/>
        <v>846040</v>
      </c>
      <c r="L5" s="21">
        <f t="shared" si="0"/>
        <v>0</v>
      </c>
      <c r="M5" s="21">
        <f t="shared" si="0"/>
        <v>0</v>
      </c>
      <c r="N5" s="21">
        <f t="shared" si="0"/>
        <v>846040</v>
      </c>
      <c r="O5" s="21">
        <f t="shared" si="0"/>
        <v>5984092</v>
      </c>
      <c r="P5" s="21">
        <f t="shared" si="0"/>
        <v>7922386</v>
      </c>
      <c r="Q5" s="21">
        <f t="shared" si="0"/>
        <v>9316347</v>
      </c>
      <c r="R5" s="21">
        <f t="shared" si="0"/>
        <v>23222825</v>
      </c>
      <c r="S5" s="21">
        <f t="shared" si="0"/>
        <v>3339136</v>
      </c>
      <c r="T5" s="21">
        <f t="shared" si="0"/>
        <v>0</v>
      </c>
      <c r="U5" s="21">
        <f t="shared" si="0"/>
        <v>0</v>
      </c>
      <c r="V5" s="21">
        <f t="shared" si="0"/>
        <v>3339136</v>
      </c>
      <c r="W5" s="21">
        <f t="shared" si="0"/>
        <v>34515730</v>
      </c>
      <c r="X5" s="21">
        <f t="shared" si="0"/>
        <v>116507339</v>
      </c>
      <c r="Y5" s="21">
        <f t="shared" si="0"/>
        <v>-81991609</v>
      </c>
      <c r="Z5" s="4">
        <f>+IF(X5&lt;&gt;0,+(Y5/X5)*100,0)</f>
        <v>-70.3746302196465</v>
      </c>
      <c r="AA5" s="19">
        <f>SUM(AA6:AA8)</f>
        <v>116507339</v>
      </c>
    </row>
    <row r="6" spans="1:27" ht="12.75">
      <c r="A6" s="5" t="s">
        <v>32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/>
      <c r="AA6" s="22"/>
    </row>
    <row r="7" spans="1:27" ht="12.75">
      <c r="A7" s="5" t="s">
        <v>33</v>
      </c>
      <c r="B7" s="3"/>
      <c r="C7" s="25">
        <v>119489208</v>
      </c>
      <c r="D7" s="25"/>
      <c r="E7" s="26">
        <v>120848760</v>
      </c>
      <c r="F7" s="27">
        <v>116507339</v>
      </c>
      <c r="G7" s="27">
        <v>7086565</v>
      </c>
      <c r="H7" s="27">
        <v>21164</v>
      </c>
      <c r="I7" s="27"/>
      <c r="J7" s="27">
        <v>7107729</v>
      </c>
      <c r="K7" s="27">
        <v>846040</v>
      </c>
      <c r="L7" s="27"/>
      <c r="M7" s="27"/>
      <c r="N7" s="27">
        <v>846040</v>
      </c>
      <c r="O7" s="27">
        <v>5984092</v>
      </c>
      <c r="P7" s="27">
        <v>7922386</v>
      </c>
      <c r="Q7" s="27">
        <v>9316347</v>
      </c>
      <c r="R7" s="27">
        <v>23222825</v>
      </c>
      <c r="S7" s="27">
        <v>3339136</v>
      </c>
      <c r="T7" s="27"/>
      <c r="U7" s="27"/>
      <c r="V7" s="27">
        <v>3339136</v>
      </c>
      <c r="W7" s="27">
        <v>34515730</v>
      </c>
      <c r="X7" s="27">
        <v>116507339</v>
      </c>
      <c r="Y7" s="27">
        <v>-81991609</v>
      </c>
      <c r="Z7" s="7">
        <v>-70.37</v>
      </c>
      <c r="AA7" s="25">
        <v>116507339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2713427</v>
      </c>
      <c r="D9" s="19">
        <f>SUM(D10:D14)</f>
        <v>0</v>
      </c>
      <c r="E9" s="20">
        <f t="shared" si="1"/>
        <v>2297400</v>
      </c>
      <c r="F9" s="21">
        <f t="shared" si="1"/>
        <v>2923383</v>
      </c>
      <c r="G9" s="21">
        <f t="shared" si="1"/>
        <v>145068</v>
      </c>
      <c r="H9" s="21">
        <f t="shared" si="1"/>
        <v>18163</v>
      </c>
      <c r="I9" s="21">
        <f t="shared" si="1"/>
        <v>0</v>
      </c>
      <c r="J9" s="21">
        <f t="shared" si="1"/>
        <v>163231</v>
      </c>
      <c r="K9" s="21">
        <f t="shared" si="1"/>
        <v>95427</v>
      </c>
      <c r="L9" s="21">
        <f t="shared" si="1"/>
        <v>0</v>
      </c>
      <c r="M9" s="21">
        <f t="shared" si="1"/>
        <v>0</v>
      </c>
      <c r="N9" s="21">
        <f t="shared" si="1"/>
        <v>95427</v>
      </c>
      <c r="O9" s="21">
        <f t="shared" si="1"/>
        <v>183588</v>
      </c>
      <c r="P9" s="21">
        <f t="shared" si="1"/>
        <v>112115</v>
      </c>
      <c r="Q9" s="21">
        <f t="shared" si="1"/>
        <v>94021</v>
      </c>
      <c r="R9" s="21">
        <f t="shared" si="1"/>
        <v>389724</v>
      </c>
      <c r="S9" s="21">
        <f t="shared" si="1"/>
        <v>250900</v>
      </c>
      <c r="T9" s="21">
        <f t="shared" si="1"/>
        <v>0</v>
      </c>
      <c r="U9" s="21">
        <f t="shared" si="1"/>
        <v>0</v>
      </c>
      <c r="V9" s="21">
        <f t="shared" si="1"/>
        <v>250900</v>
      </c>
      <c r="W9" s="21">
        <f t="shared" si="1"/>
        <v>899282</v>
      </c>
      <c r="X9" s="21">
        <f t="shared" si="1"/>
        <v>2923383</v>
      </c>
      <c r="Y9" s="21">
        <f t="shared" si="1"/>
        <v>-2024101</v>
      </c>
      <c r="Z9" s="4">
        <f>+IF(X9&lt;&gt;0,+(Y9/X9)*100,0)</f>
        <v>-69.23831054637726</v>
      </c>
      <c r="AA9" s="19">
        <f>SUM(AA10:AA14)</f>
        <v>2923383</v>
      </c>
    </row>
    <row r="10" spans="1:27" ht="12.75">
      <c r="A10" s="5" t="s">
        <v>36</v>
      </c>
      <c r="B10" s="3"/>
      <c r="C10" s="22">
        <v>336813</v>
      </c>
      <c r="D10" s="22"/>
      <c r="E10" s="23">
        <v>1035000</v>
      </c>
      <c r="F10" s="24">
        <v>1414480</v>
      </c>
      <c r="G10" s="24">
        <v>40676</v>
      </c>
      <c r="H10" s="24">
        <v>15463</v>
      </c>
      <c r="I10" s="24"/>
      <c r="J10" s="24">
        <v>56139</v>
      </c>
      <c r="K10" s="24">
        <v>27415</v>
      </c>
      <c r="L10" s="24"/>
      <c r="M10" s="24"/>
      <c r="N10" s="24">
        <v>27415</v>
      </c>
      <c r="O10" s="24">
        <v>122914</v>
      </c>
      <c r="P10" s="24">
        <v>32492</v>
      </c>
      <c r="Q10" s="24">
        <v>29966</v>
      </c>
      <c r="R10" s="24">
        <v>185372</v>
      </c>
      <c r="S10" s="24">
        <v>20396</v>
      </c>
      <c r="T10" s="24"/>
      <c r="U10" s="24"/>
      <c r="V10" s="24">
        <v>20396</v>
      </c>
      <c r="W10" s="24">
        <v>289322</v>
      </c>
      <c r="X10" s="24">
        <v>1414480</v>
      </c>
      <c r="Y10" s="24">
        <v>-1125158</v>
      </c>
      <c r="Z10" s="6">
        <v>-79.55</v>
      </c>
      <c r="AA10" s="22">
        <v>1414480</v>
      </c>
    </row>
    <row r="11" spans="1:27" ht="12.75">
      <c r="A11" s="5" t="s">
        <v>37</v>
      </c>
      <c r="B11" s="3"/>
      <c r="C11" s="22">
        <v>1407822</v>
      </c>
      <c r="D11" s="22"/>
      <c r="E11" s="23">
        <v>1262400</v>
      </c>
      <c r="F11" s="24">
        <v>1508903</v>
      </c>
      <c r="G11" s="24">
        <v>2081</v>
      </c>
      <c r="H11" s="24"/>
      <c r="I11" s="24"/>
      <c r="J11" s="24">
        <v>2081</v>
      </c>
      <c r="K11" s="24">
        <v>4775</v>
      </c>
      <c r="L11" s="24"/>
      <c r="M11" s="24"/>
      <c r="N11" s="24">
        <v>4775</v>
      </c>
      <c r="O11" s="24">
        <v>9370</v>
      </c>
      <c r="P11" s="24"/>
      <c r="Q11" s="24"/>
      <c r="R11" s="24">
        <v>9370</v>
      </c>
      <c r="S11" s="24"/>
      <c r="T11" s="24"/>
      <c r="U11" s="24"/>
      <c r="V11" s="24"/>
      <c r="W11" s="24">
        <v>16226</v>
      </c>
      <c r="X11" s="24">
        <v>1508903</v>
      </c>
      <c r="Y11" s="24">
        <v>-1492677</v>
      </c>
      <c r="Z11" s="6">
        <v>-98.92</v>
      </c>
      <c r="AA11" s="22">
        <v>1508903</v>
      </c>
    </row>
    <row r="12" spans="1:27" ht="12.75">
      <c r="A12" s="5" t="s">
        <v>38</v>
      </c>
      <c r="B12" s="3"/>
      <c r="C12" s="22">
        <v>968792</v>
      </c>
      <c r="D12" s="22"/>
      <c r="E12" s="23"/>
      <c r="F12" s="24"/>
      <c r="G12" s="24">
        <v>102311</v>
      </c>
      <c r="H12" s="24">
        <v>2700</v>
      </c>
      <c r="I12" s="24"/>
      <c r="J12" s="24">
        <v>105011</v>
      </c>
      <c r="K12" s="24">
        <v>63237</v>
      </c>
      <c r="L12" s="24"/>
      <c r="M12" s="24"/>
      <c r="N12" s="24">
        <v>63237</v>
      </c>
      <c r="O12" s="24">
        <v>51304</v>
      </c>
      <c r="P12" s="24">
        <v>79623</v>
      </c>
      <c r="Q12" s="24">
        <v>64055</v>
      </c>
      <c r="R12" s="24">
        <v>194982</v>
      </c>
      <c r="S12" s="24">
        <v>230504</v>
      </c>
      <c r="T12" s="24"/>
      <c r="U12" s="24"/>
      <c r="V12" s="24">
        <v>230504</v>
      </c>
      <c r="W12" s="24">
        <v>593734</v>
      </c>
      <c r="X12" s="24"/>
      <c r="Y12" s="24">
        <v>593734</v>
      </c>
      <c r="Z12" s="6"/>
      <c r="AA12" s="22"/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2054157</v>
      </c>
      <c r="D15" s="19">
        <f>SUM(D16:D18)</f>
        <v>0</v>
      </c>
      <c r="E15" s="20">
        <f t="shared" si="2"/>
        <v>4594812</v>
      </c>
      <c r="F15" s="21">
        <f t="shared" si="2"/>
        <v>4621751</v>
      </c>
      <c r="G15" s="21">
        <f t="shared" si="2"/>
        <v>147281</v>
      </c>
      <c r="H15" s="21">
        <f t="shared" si="2"/>
        <v>0</v>
      </c>
      <c r="I15" s="21">
        <f t="shared" si="2"/>
        <v>0</v>
      </c>
      <c r="J15" s="21">
        <f t="shared" si="2"/>
        <v>147281</v>
      </c>
      <c r="K15" s="21">
        <f t="shared" si="2"/>
        <v>309</v>
      </c>
      <c r="L15" s="21">
        <f t="shared" si="2"/>
        <v>0</v>
      </c>
      <c r="M15" s="21">
        <f t="shared" si="2"/>
        <v>0</v>
      </c>
      <c r="N15" s="21">
        <f t="shared" si="2"/>
        <v>309</v>
      </c>
      <c r="O15" s="21">
        <f t="shared" si="2"/>
        <v>63950</v>
      </c>
      <c r="P15" s="21">
        <f t="shared" si="2"/>
        <v>639625</v>
      </c>
      <c r="Q15" s="21">
        <f t="shared" si="2"/>
        <v>12187</v>
      </c>
      <c r="R15" s="21">
        <f t="shared" si="2"/>
        <v>715762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863352</v>
      </c>
      <c r="X15" s="21">
        <f t="shared" si="2"/>
        <v>4621751</v>
      </c>
      <c r="Y15" s="21">
        <f t="shared" si="2"/>
        <v>-3758399</v>
      </c>
      <c r="Z15" s="4">
        <f>+IF(X15&lt;&gt;0,+(Y15/X15)*100,0)</f>
        <v>-81.31980714668532</v>
      </c>
      <c r="AA15" s="19">
        <f>SUM(AA16:AA18)</f>
        <v>4621751</v>
      </c>
    </row>
    <row r="16" spans="1:27" ht="12.75">
      <c r="A16" s="5" t="s">
        <v>42</v>
      </c>
      <c r="B16" s="3"/>
      <c r="C16" s="22">
        <v>2054157</v>
      </c>
      <c r="D16" s="22"/>
      <c r="E16" s="23">
        <v>4594812</v>
      </c>
      <c r="F16" s="24">
        <v>4621751</v>
      </c>
      <c r="G16" s="24">
        <v>147281</v>
      </c>
      <c r="H16" s="24"/>
      <c r="I16" s="24"/>
      <c r="J16" s="24">
        <v>147281</v>
      </c>
      <c r="K16" s="24">
        <v>309</v>
      </c>
      <c r="L16" s="24"/>
      <c r="M16" s="24"/>
      <c r="N16" s="24">
        <v>309</v>
      </c>
      <c r="O16" s="24">
        <v>63950</v>
      </c>
      <c r="P16" s="24">
        <v>639625</v>
      </c>
      <c r="Q16" s="24">
        <v>12187</v>
      </c>
      <c r="R16" s="24">
        <v>715762</v>
      </c>
      <c r="S16" s="24"/>
      <c r="T16" s="24"/>
      <c r="U16" s="24"/>
      <c r="V16" s="24"/>
      <c r="W16" s="24">
        <v>863352</v>
      </c>
      <c r="X16" s="24">
        <v>4621751</v>
      </c>
      <c r="Y16" s="24">
        <v>-3758399</v>
      </c>
      <c r="Z16" s="6">
        <v>-81.32</v>
      </c>
      <c r="AA16" s="22">
        <v>4621751</v>
      </c>
    </row>
    <row r="17" spans="1:27" ht="12.75">
      <c r="A17" s="5" t="s">
        <v>43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/>
      <c r="AA17" s="22"/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47679772</v>
      </c>
      <c r="D19" s="19">
        <f>SUM(D20:D23)</f>
        <v>0</v>
      </c>
      <c r="E19" s="20">
        <f t="shared" si="3"/>
        <v>63467424</v>
      </c>
      <c r="F19" s="21">
        <f t="shared" si="3"/>
        <v>62493879</v>
      </c>
      <c r="G19" s="21">
        <f t="shared" si="3"/>
        <v>3274878</v>
      </c>
      <c r="H19" s="21">
        <f t="shared" si="3"/>
        <v>3691</v>
      </c>
      <c r="I19" s="21">
        <f t="shared" si="3"/>
        <v>0</v>
      </c>
      <c r="J19" s="21">
        <f t="shared" si="3"/>
        <v>3278569</v>
      </c>
      <c r="K19" s="21">
        <f t="shared" si="3"/>
        <v>5839954</v>
      </c>
      <c r="L19" s="21">
        <f t="shared" si="3"/>
        <v>0</v>
      </c>
      <c r="M19" s="21">
        <f t="shared" si="3"/>
        <v>0</v>
      </c>
      <c r="N19" s="21">
        <f t="shared" si="3"/>
        <v>5839954</v>
      </c>
      <c r="O19" s="21">
        <f t="shared" si="3"/>
        <v>5228298</v>
      </c>
      <c r="P19" s="21">
        <f t="shared" si="3"/>
        <v>4372623</v>
      </c>
      <c r="Q19" s="21">
        <f t="shared" si="3"/>
        <v>4133237</v>
      </c>
      <c r="R19" s="21">
        <f t="shared" si="3"/>
        <v>13734158</v>
      </c>
      <c r="S19" s="21">
        <f t="shared" si="3"/>
        <v>6340948</v>
      </c>
      <c r="T19" s="21">
        <f t="shared" si="3"/>
        <v>0</v>
      </c>
      <c r="U19" s="21">
        <f t="shared" si="3"/>
        <v>0</v>
      </c>
      <c r="V19" s="21">
        <f t="shared" si="3"/>
        <v>6340948</v>
      </c>
      <c r="W19" s="21">
        <f t="shared" si="3"/>
        <v>29193629</v>
      </c>
      <c r="X19" s="21">
        <f t="shared" si="3"/>
        <v>62493879</v>
      </c>
      <c r="Y19" s="21">
        <f t="shared" si="3"/>
        <v>-33300250</v>
      </c>
      <c r="Z19" s="4">
        <f>+IF(X19&lt;&gt;0,+(Y19/X19)*100,0)</f>
        <v>-53.285618580341286</v>
      </c>
      <c r="AA19" s="19">
        <f>SUM(AA20:AA23)</f>
        <v>62493879</v>
      </c>
    </row>
    <row r="20" spans="1:27" ht="12.75">
      <c r="A20" s="5" t="s">
        <v>46</v>
      </c>
      <c r="B20" s="3"/>
      <c r="C20" s="22">
        <v>23152910</v>
      </c>
      <c r="D20" s="22"/>
      <c r="E20" s="23">
        <v>31520076</v>
      </c>
      <c r="F20" s="24">
        <v>30531726</v>
      </c>
      <c r="G20" s="24">
        <v>897294</v>
      </c>
      <c r="H20" s="24">
        <v>3522</v>
      </c>
      <c r="I20" s="24"/>
      <c r="J20" s="24">
        <v>900816</v>
      </c>
      <c r="K20" s="24">
        <v>2308644</v>
      </c>
      <c r="L20" s="24"/>
      <c r="M20" s="24"/>
      <c r="N20" s="24">
        <v>2308644</v>
      </c>
      <c r="O20" s="24">
        <v>2487517</v>
      </c>
      <c r="P20" s="24">
        <v>1817385</v>
      </c>
      <c r="Q20" s="24">
        <v>1542764</v>
      </c>
      <c r="R20" s="24">
        <v>5847666</v>
      </c>
      <c r="S20" s="24">
        <v>3715761</v>
      </c>
      <c r="T20" s="24"/>
      <c r="U20" s="24"/>
      <c r="V20" s="24">
        <v>3715761</v>
      </c>
      <c r="W20" s="24">
        <v>12772887</v>
      </c>
      <c r="X20" s="24">
        <v>30531726</v>
      </c>
      <c r="Y20" s="24">
        <v>-17758839</v>
      </c>
      <c r="Z20" s="6">
        <v>-58.17</v>
      </c>
      <c r="AA20" s="22">
        <v>30531726</v>
      </c>
    </row>
    <row r="21" spans="1:27" ht="12.75">
      <c r="A21" s="5" t="s">
        <v>47</v>
      </c>
      <c r="B21" s="3"/>
      <c r="C21" s="22">
        <v>7409386</v>
      </c>
      <c r="D21" s="22"/>
      <c r="E21" s="23">
        <v>9911412</v>
      </c>
      <c r="F21" s="24">
        <v>9926217</v>
      </c>
      <c r="G21" s="24">
        <v>537518</v>
      </c>
      <c r="H21" s="24"/>
      <c r="I21" s="24"/>
      <c r="J21" s="24">
        <v>537518</v>
      </c>
      <c r="K21" s="24">
        <v>1694878</v>
      </c>
      <c r="L21" s="24"/>
      <c r="M21" s="24"/>
      <c r="N21" s="24">
        <v>1694878</v>
      </c>
      <c r="O21" s="24">
        <v>905613</v>
      </c>
      <c r="P21" s="24">
        <v>916581</v>
      </c>
      <c r="Q21" s="24">
        <v>933163</v>
      </c>
      <c r="R21" s="24">
        <v>2755357</v>
      </c>
      <c r="S21" s="24">
        <v>897017</v>
      </c>
      <c r="T21" s="24"/>
      <c r="U21" s="24"/>
      <c r="V21" s="24">
        <v>897017</v>
      </c>
      <c r="W21" s="24">
        <v>5884770</v>
      </c>
      <c r="X21" s="24">
        <v>9926217</v>
      </c>
      <c r="Y21" s="24">
        <v>-4041447</v>
      </c>
      <c r="Z21" s="6">
        <v>-40.71</v>
      </c>
      <c r="AA21" s="22">
        <v>9926217</v>
      </c>
    </row>
    <row r="22" spans="1:27" ht="12.75">
      <c r="A22" s="5" t="s">
        <v>48</v>
      </c>
      <c r="B22" s="3"/>
      <c r="C22" s="25">
        <v>10417815</v>
      </c>
      <c r="D22" s="25"/>
      <c r="E22" s="26">
        <v>13438020</v>
      </c>
      <c r="F22" s="27">
        <v>13438020</v>
      </c>
      <c r="G22" s="27">
        <v>1123522</v>
      </c>
      <c r="H22" s="27">
        <v>169</v>
      </c>
      <c r="I22" s="27"/>
      <c r="J22" s="27">
        <v>1123691</v>
      </c>
      <c r="K22" s="27">
        <v>1121509</v>
      </c>
      <c r="L22" s="27"/>
      <c r="M22" s="27"/>
      <c r="N22" s="27">
        <v>1121509</v>
      </c>
      <c r="O22" s="27">
        <v>1120648</v>
      </c>
      <c r="P22" s="27">
        <v>998804</v>
      </c>
      <c r="Q22" s="27">
        <v>1007746</v>
      </c>
      <c r="R22" s="27">
        <v>3127198</v>
      </c>
      <c r="S22" s="27">
        <v>1060580</v>
      </c>
      <c r="T22" s="27"/>
      <c r="U22" s="27"/>
      <c r="V22" s="27">
        <v>1060580</v>
      </c>
      <c r="W22" s="27">
        <v>6432978</v>
      </c>
      <c r="X22" s="27">
        <v>13438020</v>
      </c>
      <c r="Y22" s="27">
        <v>-7005042</v>
      </c>
      <c r="Z22" s="7">
        <v>-52.13</v>
      </c>
      <c r="AA22" s="25">
        <v>13438020</v>
      </c>
    </row>
    <row r="23" spans="1:27" ht="12.75">
      <c r="A23" s="5" t="s">
        <v>49</v>
      </c>
      <c r="B23" s="3"/>
      <c r="C23" s="22">
        <v>6699661</v>
      </c>
      <c r="D23" s="22"/>
      <c r="E23" s="23">
        <v>8597916</v>
      </c>
      <c r="F23" s="24">
        <v>8597916</v>
      </c>
      <c r="G23" s="24">
        <v>716544</v>
      </c>
      <c r="H23" s="24"/>
      <c r="I23" s="24"/>
      <c r="J23" s="24">
        <v>716544</v>
      </c>
      <c r="K23" s="24">
        <v>714923</v>
      </c>
      <c r="L23" s="24"/>
      <c r="M23" s="24"/>
      <c r="N23" s="24">
        <v>714923</v>
      </c>
      <c r="O23" s="24">
        <v>714520</v>
      </c>
      <c r="P23" s="24">
        <v>639853</v>
      </c>
      <c r="Q23" s="24">
        <v>649564</v>
      </c>
      <c r="R23" s="24">
        <v>2003937</v>
      </c>
      <c r="S23" s="24">
        <v>667590</v>
      </c>
      <c r="T23" s="24"/>
      <c r="U23" s="24"/>
      <c r="V23" s="24">
        <v>667590</v>
      </c>
      <c r="W23" s="24">
        <v>4102994</v>
      </c>
      <c r="X23" s="24">
        <v>8597916</v>
      </c>
      <c r="Y23" s="24">
        <v>-4494922</v>
      </c>
      <c r="Z23" s="6">
        <v>-52.28</v>
      </c>
      <c r="AA23" s="22">
        <v>8597916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171936564</v>
      </c>
      <c r="D25" s="40">
        <f>+D5+D9+D15+D19+D24</f>
        <v>0</v>
      </c>
      <c r="E25" s="41">
        <f t="shared" si="4"/>
        <v>191208396</v>
      </c>
      <c r="F25" s="42">
        <f t="shared" si="4"/>
        <v>186546352</v>
      </c>
      <c r="G25" s="42">
        <f t="shared" si="4"/>
        <v>10653792</v>
      </c>
      <c r="H25" s="42">
        <f t="shared" si="4"/>
        <v>43018</v>
      </c>
      <c r="I25" s="42">
        <f t="shared" si="4"/>
        <v>0</v>
      </c>
      <c r="J25" s="42">
        <f t="shared" si="4"/>
        <v>10696810</v>
      </c>
      <c r="K25" s="42">
        <f t="shared" si="4"/>
        <v>6781730</v>
      </c>
      <c r="L25" s="42">
        <f t="shared" si="4"/>
        <v>0</v>
      </c>
      <c r="M25" s="42">
        <f t="shared" si="4"/>
        <v>0</v>
      </c>
      <c r="N25" s="42">
        <f t="shared" si="4"/>
        <v>6781730</v>
      </c>
      <c r="O25" s="42">
        <f t="shared" si="4"/>
        <v>11459928</v>
      </c>
      <c r="P25" s="42">
        <f t="shared" si="4"/>
        <v>13046749</v>
      </c>
      <c r="Q25" s="42">
        <f t="shared" si="4"/>
        <v>13555792</v>
      </c>
      <c r="R25" s="42">
        <f t="shared" si="4"/>
        <v>38062469</v>
      </c>
      <c r="S25" s="42">
        <f t="shared" si="4"/>
        <v>9930984</v>
      </c>
      <c r="T25" s="42">
        <f t="shared" si="4"/>
        <v>0</v>
      </c>
      <c r="U25" s="42">
        <f t="shared" si="4"/>
        <v>0</v>
      </c>
      <c r="V25" s="42">
        <f t="shared" si="4"/>
        <v>9930984</v>
      </c>
      <c r="W25" s="42">
        <f t="shared" si="4"/>
        <v>65471993</v>
      </c>
      <c r="X25" s="42">
        <f t="shared" si="4"/>
        <v>186546352</v>
      </c>
      <c r="Y25" s="42">
        <f t="shared" si="4"/>
        <v>-121074359</v>
      </c>
      <c r="Z25" s="43">
        <f>+IF(X25&lt;&gt;0,+(Y25/X25)*100,0)</f>
        <v>-64.90309657730535</v>
      </c>
      <c r="AA25" s="40">
        <f>+AA5+AA9+AA15+AA19+AA24</f>
        <v>186546352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125443580</v>
      </c>
      <c r="D28" s="19">
        <f>SUM(D29:D31)</f>
        <v>0</v>
      </c>
      <c r="E28" s="20">
        <f t="shared" si="5"/>
        <v>123796620</v>
      </c>
      <c r="F28" s="21">
        <f t="shared" si="5"/>
        <v>106690326</v>
      </c>
      <c r="G28" s="21">
        <f t="shared" si="5"/>
        <v>3167934</v>
      </c>
      <c r="H28" s="21">
        <f t="shared" si="5"/>
        <v>0</v>
      </c>
      <c r="I28" s="21">
        <f t="shared" si="5"/>
        <v>0</v>
      </c>
      <c r="J28" s="21">
        <f t="shared" si="5"/>
        <v>3167934</v>
      </c>
      <c r="K28" s="21">
        <f t="shared" si="5"/>
        <v>1222386</v>
      </c>
      <c r="L28" s="21">
        <f t="shared" si="5"/>
        <v>0</v>
      </c>
      <c r="M28" s="21">
        <f t="shared" si="5"/>
        <v>0</v>
      </c>
      <c r="N28" s="21">
        <f t="shared" si="5"/>
        <v>1222386</v>
      </c>
      <c r="O28" s="21">
        <f t="shared" si="5"/>
        <v>9873798</v>
      </c>
      <c r="P28" s="21">
        <f t="shared" si="5"/>
        <v>5395552</v>
      </c>
      <c r="Q28" s="21">
        <f t="shared" si="5"/>
        <v>3980481</v>
      </c>
      <c r="R28" s="21">
        <f t="shared" si="5"/>
        <v>19249831</v>
      </c>
      <c r="S28" s="21">
        <f t="shared" si="5"/>
        <v>4144973</v>
      </c>
      <c r="T28" s="21">
        <f t="shared" si="5"/>
        <v>0</v>
      </c>
      <c r="U28" s="21">
        <f t="shared" si="5"/>
        <v>0</v>
      </c>
      <c r="V28" s="21">
        <f t="shared" si="5"/>
        <v>4144973</v>
      </c>
      <c r="W28" s="21">
        <f t="shared" si="5"/>
        <v>27785124</v>
      </c>
      <c r="X28" s="21">
        <f t="shared" si="5"/>
        <v>106690326</v>
      </c>
      <c r="Y28" s="21">
        <f t="shared" si="5"/>
        <v>-78905202</v>
      </c>
      <c r="Z28" s="4">
        <f>+IF(X28&lt;&gt;0,+(Y28/X28)*100,0)</f>
        <v>-73.95722270077233</v>
      </c>
      <c r="AA28" s="19">
        <f>SUM(AA29:AA31)</f>
        <v>106690326</v>
      </c>
    </row>
    <row r="29" spans="1:27" ht="12.75">
      <c r="A29" s="5" t="s">
        <v>32</v>
      </c>
      <c r="B29" s="3"/>
      <c r="C29" s="22">
        <v>12566578</v>
      </c>
      <c r="D29" s="22"/>
      <c r="E29" s="23">
        <v>11807520</v>
      </c>
      <c r="F29" s="24">
        <v>10960124</v>
      </c>
      <c r="G29" s="24"/>
      <c r="H29" s="24"/>
      <c r="I29" s="24"/>
      <c r="J29" s="24"/>
      <c r="K29" s="24"/>
      <c r="L29" s="24"/>
      <c r="M29" s="24"/>
      <c r="N29" s="24"/>
      <c r="O29" s="24">
        <v>985609</v>
      </c>
      <c r="P29" s="24">
        <v>1279550</v>
      </c>
      <c r="Q29" s="24">
        <v>1585794</v>
      </c>
      <c r="R29" s="24">
        <v>3850953</v>
      </c>
      <c r="S29" s="24">
        <v>290033</v>
      </c>
      <c r="T29" s="24"/>
      <c r="U29" s="24"/>
      <c r="V29" s="24">
        <v>290033</v>
      </c>
      <c r="W29" s="24">
        <v>4140986</v>
      </c>
      <c r="X29" s="24">
        <v>10960124</v>
      </c>
      <c r="Y29" s="24">
        <v>-6819138</v>
      </c>
      <c r="Z29" s="6">
        <v>-62.22</v>
      </c>
      <c r="AA29" s="22">
        <v>10960124</v>
      </c>
    </row>
    <row r="30" spans="1:27" ht="12.75">
      <c r="A30" s="5" t="s">
        <v>33</v>
      </c>
      <c r="B30" s="3"/>
      <c r="C30" s="25">
        <v>112877002</v>
      </c>
      <c r="D30" s="25"/>
      <c r="E30" s="26">
        <v>111989100</v>
      </c>
      <c r="F30" s="27">
        <v>95730202</v>
      </c>
      <c r="G30" s="27">
        <v>3167934</v>
      </c>
      <c r="H30" s="27"/>
      <c r="I30" s="27"/>
      <c r="J30" s="27">
        <v>3167934</v>
      </c>
      <c r="K30" s="27">
        <v>1222386</v>
      </c>
      <c r="L30" s="27"/>
      <c r="M30" s="27"/>
      <c r="N30" s="27">
        <v>1222386</v>
      </c>
      <c r="O30" s="27">
        <v>8888189</v>
      </c>
      <c r="P30" s="27">
        <v>4116002</v>
      </c>
      <c r="Q30" s="27">
        <v>2394687</v>
      </c>
      <c r="R30" s="27">
        <v>15398878</v>
      </c>
      <c r="S30" s="27">
        <v>3854940</v>
      </c>
      <c r="T30" s="27"/>
      <c r="U30" s="27"/>
      <c r="V30" s="27">
        <v>3854940</v>
      </c>
      <c r="W30" s="27">
        <v>23644138</v>
      </c>
      <c r="X30" s="27">
        <v>95730202</v>
      </c>
      <c r="Y30" s="27">
        <v>-72086064</v>
      </c>
      <c r="Z30" s="7">
        <v>-75.3</v>
      </c>
      <c r="AA30" s="25">
        <v>95730202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7952765</v>
      </c>
      <c r="D32" s="19">
        <f>SUM(D33:D37)</f>
        <v>0</v>
      </c>
      <c r="E32" s="20">
        <f t="shared" si="6"/>
        <v>21879900</v>
      </c>
      <c r="F32" s="21">
        <f t="shared" si="6"/>
        <v>18055639</v>
      </c>
      <c r="G32" s="21">
        <f t="shared" si="6"/>
        <v>0</v>
      </c>
      <c r="H32" s="21">
        <f t="shared" si="6"/>
        <v>0</v>
      </c>
      <c r="I32" s="21">
        <f t="shared" si="6"/>
        <v>0</v>
      </c>
      <c r="J32" s="21">
        <f t="shared" si="6"/>
        <v>0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1329963</v>
      </c>
      <c r="P32" s="21">
        <f t="shared" si="6"/>
        <v>582196</v>
      </c>
      <c r="Q32" s="21">
        <f t="shared" si="6"/>
        <v>532244</v>
      </c>
      <c r="R32" s="21">
        <f t="shared" si="6"/>
        <v>2444403</v>
      </c>
      <c r="S32" s="21">
        <f t="shared" si="6"/>
        <v>1598</v>
      </c>
      <c r="T32" s="21">
        <f t="shared" si="6"/>
        <v>0</v>
      </c>
      <c r="U32" s="21">
        <f t="shared" si="6"/>
        <v>0</v>
      </c>
      <c r="V32" s="21">
        <f t="shared" si="6"/>
        <v>1598</v>
      </c>
      <c r="W32" s="21">
        <f t="shared" si="6"/>
        <v>2446001</v>
      </c>
      <c r="X32" s="21">
        <f t="shared" si="6"/>
        <v>18055639</v>
      </c>
      <c r="Y32" s="21">
        <f t="shared" si="6"/>
        <v>-15609638</v>
      </c>
      <c r="Z32" s="4">
        <f>+IF(X32&lt;&gt;0,+(Y32/X32)*100,0)</f>
        <v>-86.45298014653483</v>
      </c>
      <c r="AA32" s="19">
        <f>SUM(AA33:AA37)</f>
        <v>18055639</v>
      </c>
    </row>
    <row r="33" spans="1:27" ht="12.75">
      <c r="A33" s="5" t="s">
        <v>36</v>
      </c>
      <c r="B33" s="3"/>
      <c r="C33" s="22">
        <v>2284987</v>
      </c>
      <c r="D33" s="22"/>
      <c r="E33" s="23">
        <v>21016836</v>
      </c>
      <c r="F33" s="24">
        <v>17935639</v>
      </c>
      <c r="G33" s="24"/>
      <c r="H33" s="24"/>
      <c r="I33" s="24"/>
      <c r="J33" s="24"/>
      <c r="K33" s="24"/>
      <c r="L33" s="24"/>
      <c r="M33" s="24"/>
      <c r="N33" s="24"/>
      <c r="O33" s="24">
        <v>428395</v>
      </c>
      <c r="P33" s="24">
        <v>190593</v>
      </c>
      <c r="Q33" s="24">
        <v>149688</v>
      </c>
      <c r="R33" s="24">
        <v>768676</v>
      </c>
      <c r="S33" s="24"/>
      <c r="T33" s="24"/>
      <c r="U33" s="24"/>
      <c r="V33" s="24"/>
      <c r="W33" s="24">
        <v>768676</v>
      </c>
      <c r="X33" s="24">
        <v>17935639</v>
      </c>
      <c r="Y33" s="24">
        <v>-17166963</v>
      </c>
      <c r="Z33" s="6">
        <v>-95.71</v>
      </c>
      <c r="AA33" s="22">
        <v>17935639</v>
      </c>
    </row>
    <row r="34" spans="1:27" ht="12.75">
      <c r="A34" s="5" t="s">
        <v>37</v>
      </c>
      <c r="B34" s="3"/>
      <c r="C34" s="22">
        <v>82439</v>
      </c>
      <c r="D34" s="22"/>
      <c r="E34" s="23">
        <v>863064</v>
      </c>
      <c r="F34" s="24">
        <v>120000</v>
      </c>
      <c r="G34" s="24"/>
      <c r="H34" s="24"/>
      <c r="I34" s="24"/>
      <c r="J34" s="24"/>
      <c r="K34" s="24"/>
      <c r="L34" s="24"/>
      <c r="M34" s="24"/>
      <c r="N34" s="24"/>
      <c r="O34" s="24">
        <v>13000</v>
      </c>
      <c r="P34" s="24">
        <v>8320</v>
      </c>
      <c r="Q34" s="24"/>
      <c r="R34" s="24">
        <v>21320</v>
      </c>
      <c r="S34" s="24">
        <v>1598</v>
      </c>
      <c r="T34" s="24"/>
      <c r="U34" s="24"/>
      <c r="V34" s="24">
        <v>1598</v>
      </c>
      <c r="W34" s="24">
        <v>22918</v>
      </c>
      <c r="X34" s="24">
        <v>120000</v>
      </c>
      <c r="Y34" s="24">
        <v>-97082</v>
      </c>
      <c r="Z34" s="6">
        <v>-80.9</v>
      </c>
      <c r="AA34" s="22">
        <v>120000</v>
      </c>
    </row>
    <row r="35" spans="1:27" ht="12.75">
      <c r="A35" s="5" t="s">
        <v>38</v>
      </c>
      <c r="B35" s="3"/>
      <c r="C35" s="22">
        <v>5585339</v>
      </c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>
        <v>888568</v>
      </c>
      <c r="P35" s="24">
        <v>383283</v>
      </c>
      <c r="Q35" s="24">
        <v>382556</v>
      </c>
      <c r="R35" s="24">
        <v>1654407</v>
      </c>
      <c r="S35" s="24"/>
      <c r="T35" s="24"/>
      <c r="U35" s="24"/>
      <c r="V35" s="24"/>
      <c r="W35" s="24">
        <v>1654407</v>
      </c>
      <c r="X35" s="24"/>
      <c r="Y35" s="24">
        <v>1654407</v>
      </c>
      <c r="Z35" s="6"/>
      <c r="AA35" s="22"/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3244149</v>
      </c>
      <c r="D38" s="19">
        <f>SUM(D39:D41)</f>
        <v>0</v>
      </c>
      <c r="E38" s="20">
        <f t="shared" si="7"/>
        <v>1800000</v>
      </c>
      <c r="F38" s="21">
        <f t="shared" si="7"/>
        <v>230000</v>
      </c>
      <c r="G38" s="21">
        <f t="shared" si="7"/>
        <v>0</v>
      </c>
      <c r="H38" s="21">
        <f t="shared" si="7"/>
        <v>0</v>
      </c>
      <c r="I38" s="21">
        <f t="shared" si="7"/>
        <v>0</v>
      </c>
      <c r="J38" s="21">
        <f t="shared" si="7"/>
        <v>0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471924</v>
      </c>
      <c r="P38" s="21">
        <f t="shared" si="7"/>
        <v>227844</v>
      </c>
      <c r="Q38" s="21">
        <f t="shared" si="7"/>
        <v>224874</v>
      </c>
      <c r="R38" s="21">
        <f t="shared" si="7"/>
        <v>924642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924642</v>
      </c>
      <c r="X38" s="21">
        <f t="shared" si="7"/>
        <v>230000</v>
      </c>
      <c r="Y38" s="21">
        <f t="shared" si="7"/>
        <v>694642</v>
      </c>
      <c r="Z38" s="4">
        <f>+IF(X38&lt;&gt;0,+(Y38/X38)*100,0)</f>
        <v>302.0182608695652</v>
      </c>
      <c r="AA38" s="19">
        <f>SUM(AA39:AA41)</f>
        <v>230000</v>
      </c>
    </row>
    <row r="39" spans="1:27" ht="12.75">
      <c r="A39" s="5" t="s">
        <v>42</v>
      </c>
      <c r="B39" s="3"/>
      <c r="C39" s="22">
        <v>1831554</v>
      </c>
      <c r="D39" s="22"/>
      <c r="E39" s="23"/>
      <c r="F39" s="24"/>
      <c r="G39" s="24"/>
      <c r="H39" s="24"/>
      <c r="I39" s="24"/>
      <c r="J39" s="24"/>
      <c r="K39" s="24"/>
      <c r="L39" s="24"/>
      <c r="M39" s="24"/>
      <c r="N39" s="24"/>
      <c r="O39" s="24">
        <v>309179</v>
      </c>
      <c r="P39" s="24">
        <v>152977</v>
      </c>
      <c r="Q39" s="24">
        <v>158751</v>
      </c>
      <c r="R39" s="24">
        <v>620907</v>
      </c>
      <c r="S39" s="24"/>
      <c r="T39" s="24"/>
      <c r="U39" s="24"/>
      <c r="V39" s="24"/>
      <c r="W39" s="24">
        <v>620907</v>
      </c>
      <c r="X39" s="24"/>
      <c r="Y39" s="24">
        <v>620907</v>
      </c>
      <c r="Z39" s="6"/>
      <c r="AA39" s="22"/>
    </row>
    <row r="40" spans="1:27" ht="12.75">
      <c r="A40" s="5" t="s">
        <v>43</v>
      </c>
      <c r="B40" s="3"/>
      <c r="C40" s="22">
        <v>1412595</v>
      </c>
      <c r="D40" s="22"/>
      <c r="E40" s="23">
        <v>1800000</v>
      </c>
      <c r="F40" s="24">
        <v>230000</v>
      </c>
      <c r="G40" s="24"/>
      <c r="H40" s="24"/>
      <c r="I40" s="24"/>
      <c r="J40" s="24"/>
      <c r="K40" s="24"/>
      <c r="L40" s="24"/>
      <c r="M40" s="24"/>
      <c r="N40" s="24"/>
      <c r="O40" s="24">
        <v>162745</v>
      </c>
      <c r="P40" s="24">
        <v>74867</v>
      </c>
      <c r="Q40" s="24">
        <v>66123</v>
      </c>
      <c r="R40" s="24">
        <v>303735</v>
      </c>
      <c r="S40" s="24"/>
      <c r="T40" s="24"/>
      <c r="U40" s="24"/>
      <c r="V40" s="24"/>
      <c r="W40" s="24">
        <v>303735</v>
      </c>
      <c r="X40" s="24">
        <v>230000</v>
      </c>
      <c r="Y40" s="24">
        <v>73735</v>
      </c>
      <c r="Z40" s="6">
        <v>32.06</v>
      </c>
      <c r="AA40" s="22">
        <v>230000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55066833</v>
      </c>
      <c r="D42" s="19">
        <f>SUM(D43:D46)</f>
        <v>0</v>
      </c>
      <c r="E42" s="20">
        <f t="shared" si="8"/>
        <v>52410384</v>
      </c>
      <c r="F42" s="21">
        <f t="shared" si="8"/>
        <v>45993466</v>
      </c>
      <c r="G42" s="21">
        <f t="shared" si="8"/>
        <v>7850574</v>
      </c>
      <c r="H42" s="21">
        <f t="shared" si="8"/>
        <v>-1641</v>
      </c>
      <c r="I42" s="21">
        <f t="shared" si="8"/>
        <v>0</v>
      </c>
      <c r="J42" s="21">
        <f t="shared" si="8"/>
        <v>7848933</v>
      </c>
      <c r="K42" s="21">
        <f t="shared" si="8"/>
        <v>2184847</v>
      </c>
      <c r="L42" s="21">
        <f t="shared" si="8"/>
        <v>0</v>
      </c>
      <c r="M42" s="21">
        <f t="shared" si="8"/>
        <v>0</v>
      </c>
      <c r="N42" s="21">
        <f t="shared" si="8"/>
        <v>2184847</v>
      </c>
      <c r="O42" s="21">
        <f t="shared" si="8"/>
        <v>7447205</v>
      </c>
      <c r="P42" s="21">
        <f t="shared" si="8"/>
        <v>4810855</v>
      </c>
      <c r="Q42" s="21">
        <f t="shared" si="8"/>
        <v>2084551</v>
      </c>
      <c r="R42" s="21">
        <f t="shared" si="8"/>
        <v>14342611</v>
      </c>
      <c r="S42" s="21">
        <f t="shared" si="8"/>
        <v>4061953</v>
      </c>
      <c r="T42" s="21">
        <f t="shared" si="8"/>
        <v>0</v>
      </c>
      <c r="U42" s="21">
        <f t="shared" si="8"/>
        <v>0</v>
      </c>
      <c r="V42" s="21">
        <f t="shared" si="8"/>
        <v>4061953</v>
      </c>
      <c r="W42" s="21">
        <f t="shared" si="8"/>
        <v>28438344</v>
      </c>
      <c r="X42" s="21">
        <f t="shared" si="8"/>
        <v>45993466</v>
      </c>
      <c r="Y42" s="21">
        <f t="shared" si="8"/>
        <v>-17555122</v>
      </c>
      <c r="Z42" s="4">
        <f>+IF(X42&lt;&gt;0,+(Y42/X42)*100,0)</f>
        <v>-38.1687303148669</v>
      </c>
      <c r="AA42" s="19">
        <f>SUM(AA43:AA46)</f>
        <v>45993466</v>
      </c>
    </row>
    <row r="43" spans="1:27" ht="12.75">
      <c r="A43" s="5" t="s">
        <v>46</v>
      </c>
      <c r="B43" s="3"/>
      <c r="C43" s="22">
        <v>31811398</v>
      </c>
      <c r="D43" s="22"/>
      <c r="E43" s="23">
        <v>51880392</v>
      </c>
      <c r="F43" s="24">
        <v>44618470</v>
      </c>
      <c r="G43" s="24">
        <v>7850623</v>
      </c>
      <c r="H43" s="24"/>
      <c r="I43" s="24"/>
      <c r="J43" s="24">
        <v>7850623</v>
      </c>
      <c r="K43" s="24">
        <v>2184847</v>
      </c>
      <c r="L43" s="24"/>
      <c r="M43" s="24"/>
      <c r="N43" s="24">
        <v>2184847</v>
      </c>
      <c r="O43" s="24">
        <v>3292645</v>
      </c>
      <c r="P43" s="24">
        <v>2651553</v>
      </c>
      <c r="Q43" s="24">
        <v>176034</v>
      </c>
      <c r="R43" s="24">
        <v>6120232</v>
      </c>
      <c r="S43" s="24">
        <v>4057953</v>
      </c>
      <c r="T43" s="24"/>
      <c r="U43" s="24"/>
      <c r="V43" s="24">
        <v>4057953</v>
      </c>
      <c r="W43" s="24">
        <v>20213655</v>
      </c>
      <c r="X43" s="24">
        <v>44618470</v>
      </c>
      <c r="Y43" s="24">
        <v>-24404815</v>
      </c>
      <c r="Z43" s="6">
        <v>-54.7</v>
      </c>
      <c r="AA43" s="22">
        <v>44618470</v>
      </c>
    </row>
    <row r="44" spans="1:27" ht="12.75">
      <c r="A44" s="5" t="s">
        <v>47</v>
      </c>
      <c r="B44" s="3"/>
      <c r="C44" s="22">
        <v>8338663</v>
      </c>
      <c r="D44" s="22"/>
      <c r="E44" s="23">
        <v>379992</v>
      </c>
      <c r="F44" s="24">
        <v>299996</v>
      </c>
      <c r="G44" s="24">
        <v>-49</v>
      </c>
      <c r="H44" s="24">
        <v>-1641</v>
      </c>
      <c r="I44" s="24"/>
      <c r="J44" s="24">
        <v>-1690</v>
      </c>
      <c r="K44" s="24"/>
      <c r="L44" s="24"/>
      <c r="M44" s="24"/>
      <c r="N44" s="24"/>
      <c r="O44" s="24">
        <v>1337013</v>
      </c>
      <c r="P44" s="24">
        <v>722553</v>
      </c>
      <c r="Q44" s="24">
        <v>741782</v>
      </c>
      <c r="R44" s="24">
        <v>2801348</v>
      </c>
      <c r="S44" s="24">
        <v>4000</v>
      </c>
      <c r="T44" s="24"/>
      <c r="U44" s="24"/>
      <c r="V44" s="24">
        <v>4000</v>
      </c>
      <c r="W44" s="24">
        <v>2803658</v>
      </c>
      <c r="X44" s="24">
        <v>299996</v>
      </c>
      <c r="Y44" s="24">
        <v>2503662</v>
      </c>
      <c r="Z44" s="6">
        <v>834.57</v>
      </c>
      <c r="AA44" s="22">
        <v>299996</v>
      </c>
    </row>
    <row r="45" spans="1:27" ht="12.75">
      <c r="A45" s="5" t="s">
        <v>48</v>
      </c>
      <c r="B45" s="3"/>
      <c r="C45" s="25">
        <v>5693028</v>
      </c>
      <c r="D45" s="25"/>
      <c r="E45" s="26">
        <v>150000</v>
      </c>
      <c r="F45" s="27">
        <v>1075000</v>
      </c>
      <c r="G45" s="27"/>
      <c r="H45" s="27"/>
      <c r="I45" s="27"/>
      <c r="J45" s="27"/>
      <c r="K45" s="27"/>
      <c r="L45" s="27"/>
      <c r="M45" s="27"/>
      <c r="N45" s="27"/>
      <c r="O45" s="27">
        <v>1453113</v>
      </c>
      <c r="P45" s="27">
        <v>737593</v>
      </c>
      <c r="Q45" s="27">
        <v>524344</v>
      </c>
      <c r="R45" s="27">
        <v>2715050</v>
      </c>
      <c r="S45" s="27"/>
      <c r="T45" s="27"/>
      <c r="U45" s="27"/>
      <c r="V45" s="27"/>
      <c r="W45" s="27">
        <v>2715050</v>
      </c>
      <c r="X45" s="27">
        <v>1075000</v>
      </c>
      <c r="Y45" s="27">
        <v>1640050</v>
      </c>
      <c r="Z45" s="7">
        <v>152.56</v>
      </c>
      <c r="AA45" s="25">
        <v>1075000</v>
      </c>
    </row>
    <row r="46" spans="1:27" ht="12.75">
      <c r="A46" s="5" t="s">
        <v>49</v>
      </c>
      <c r="B46" s="3"/>
      <c r="C46" s="22">
        <v>9223744</v>
      </c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>
        <v>1364434</v>
      </c>
      <c r="P46" s="24">
        <v>699156</v>
      </c>
      <c r="Q46" s="24">
        <v>642391</v>
      </c>
      <c r="R46" s="24">
        <v>2705981</v>
      </c>
      <c r="S46" s="24"/>
      <c r="T46" s="24"/>
      <c r="U46" s="24"/>
      <c r="V46" s="24"/>
      <c r="W46" s="24">
        <v>2705981</v>
      </c>
      <c r="X46" s="24"/>
      <c r="Y46" s="24">
        <v>2705981</v>
      </c>
      <c r="Z46" s="6"/>
      <c r="AA46" s="22"/>
    </row>
    <row r="47" spans="1:27" ht="12.75">
      <c r="A47" s="2" t="s">
        <v>50</v>
      </c>
      <c r="B47" s="8" t="s">
        <v>51</v>
      </c>
      <c r="C47" s="19">
        <v>1100690</v>
      </c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>
        <v>187507</v>
      </c>
      <c r="P47" s="21">
        <v>92262</v>
      </c>
      <c r="Q47" s="21">
        <v>91761</v>
      </c>
      <c r="R47" s="21">
        <v>371530</v>
      </c>
      <c r="S47" s="21"/>
      <c r="T47" s="21"/>
      <c r="U47" s="21"/>
      <c r="V47" s="21"/>
      <c r="W47" s="21">
        <v>371530</v>
      </c>
      <c r="X47" s="21"/>
      <c r="Y47" s="21">
        <v>371530</v>
      </c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192808017</v>
      </c>
      <c r="D48" s="40">
        <f>+D28+D32+D38+D42+D47</f>
        <v>0</v>
      </c>
      <c r="E48" s="41">
        <f t="shared" si="9"/>
        <v>199886904</v>
      </c>
      <c r="F48" s="42">
        <f t="shared" si="9"/>
        <v>170969431</v>
      </c>
      <c r="G48" s="42">
        <f t="shared" si="9"/>
        <v>11018508</v>
      </c>
      <c r="H48" s="42">
        <f t="shared" si="9"/>
        <v>-1641</v>
      </c>
      <c r="I48" s="42">
        <f t="shared" si="9"/>
        <v>0</v>
      </c>
      <c r="J48" s="42">
        <f t="shared" si="9"/>
        <v>11016867</v>
      </c>
      <c r="K48" s="42">
        <f t="shared" si="9"/>
        <v>3407233</v>
      </c>
      <c r="L48" s="42">
        <f t="shared" si="9"/>
        <v>0</v>
      </c>
      <c r="M48" s="42">
        <f t="shared" si="9"/>
        <v>0</v>
      </c>
      <c r="N48" s="42">
        <f t="shared" si="9"/>
        <v>3407233</v>
      </c>
      <c r="O48" s="42">
        <f t="shared" si="9"/>
        <v>19310397</v>
      </c>
      <c r="P48" s="42">
        <f t="shared" si="9"/>
        <v>11108709</v>
      </c>
      <c r="Q48" s="42">
        <f t="shared" si="9"/>
        <v>6913911</v>
      </c>
      <c r="R48" s="42">
        <f t="shared" si="9"/>
        <v>37333017</v>
      </c>
      <c r="S48" s="42">
        <f t="shared" si="9"/>
        <v>8208524</v>
      </c>
      <c r="T48" s="42">
        <f t="shared" si="9"/>
        <v>0</v>
      </c>
      <c r="U48" s="42">
        <f t="shared" si="9"/>
        <v>0</v>
      </c>
      <c r="V48" s="42">
        <f t="shared" si="9"/>
        <v>8208524</v>
      </c>
      <c r="W48" s="42">
        <f t="shared" si="9"/>
        <v>59965641</v>
      </c>
      <c r="X48" s="42">
        <f t="shared" si="9"/>
        <v>170969431</v>
      </c>
      <c r="Y48" s="42">
        <f t="shared" si="9"/>
        <v>-111003790</v>
      </c>
      <c r="Z48" s="43">
        <f>+IF(X48&lt;&gt;0,+(Y48/X48)*100,0)</f>
        <v>-64.92610366118608</v>
      </c>
      <c r="AA48" s="40">
        <f>+AA28+AA32+AA38+AA42+AA47</f>
        <v>170969431</v>
      </c>
    </row>
    <row r="49" spans="1:27" ht="12.75">
      <c r="A49" s="14" t="s">
        <v>79</v>
      </c>
      <c r="B49" s="15"/>
      <c r="C49" s="44">
        <f aca="true" t="shared" si="10" ref="C49:Y49">+C25-C48</f>
        <v>-20871453</v>
      </c>
      <c r="D49" s="44">
        <f>+D25-D48</f>
        <v>0</v>
      </c>
      <c r="E49" s="45">
        <f t="shared" si="10"/>
        <v>-8678508</v>
      </c>
      <c r="F49" s="46">
        <f t="shared" si="10"/>
        <v>15576921</v>
      </c>
      <c r="G49" s="46">
        <f t="shared" si="10"/>
        <v>-364716</v>
      </c>
      <c r="H49" s="46">
        <f t="shared" si="10"/>
        <v>44659</v>
      </c>
      <c r="I49" s="46">
        <f t="shared" si="10"/>
        <v>0</v>
      </c>
      <c r="J49" s="46">
        <f t="shared" si="10"/>
        <v>-320057</v>
      </c>
      <c r="K49" s="46">
        <f t="shared" si="10"/>
        <v>3374497</v>
      </c>
      <c r="L49" s="46">
        <f t="shared" si="10"/>
        <v>0</v>
      </c>
      <c r="M49" s="46">
        <f t="shared" si="10"/>
        <v>0</v>
      </c>
      <c r="N49" s="46">
        <f t="shared" si="10"/>
        <v>3374497</v>
      </c>
      <c r="O49" s="46">
        <f t="shared" si="10"/>
        <v>-7850469</v>
      </c>
      <c r="P49" s="46">
        <f t="shared" si="10"/>
        <v>1938040</v>
      </c>
      <c r="Q49" s="46">
        <f t="shared" si="10"/>
        <v>6641881</v>
      </c>
      <c r="R49" s="46">
        <f t="shared" si="10"/>
        <v>729452</v>
      </c>
      <c r="S49" s="46">
        <f t="shared" si="10"/>
        <v>1722460</v>
      </c>
      <c r="T49" s="46">
        <f t="shared" si="10"/>
        <v>0</v>
      </c>
      <c r="U49" s="46">
        <f t="shared" si="10"/>
        <v>0</v>
      </c>
      <c r="V49" s="46">
        <f t="shared" si="10"/>
        <v>1722460</v>
      </c>
      <c r="W49" s="46">
        <f t="shared" si="10"/>
        <v>5506352</v>
      </c>
      <c r="X49" s="46">
        <f>IF(F25=F48,0,X25-X48)</f>
        <v>15576921</v>
      </c>
      <c r="Y49" s="46">
        <f t="shared" si="10"/>
        <v>-10070569</v>
      </c>
      <c r="Z49" s="47">
        <f>+IF(X49&lt;&gt;0,+(Y49/X49)*100,0)</f>
        <v>-64.65057503982976</v>
      </c>
      <c r="AA49" s="44">
        <f>+AA25-AA48</f>
        <v>15576921</v>
      </c>
    </row>
    <row r="50" spans="1:27" ht="12.75">
      <c r="A50" s="16" t="s">
        <v>80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85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-192199</v>
      </c>
      <c r="D5" s="19">
        <f>SUM(D6:D8)</f>
        <v>0</v>
      </c>
      <c r="E5" s="20">
        <f t="shared" si="0"/>
        <v>300881160</v>
      </c>
      <c r="F5" s="21">
        <f t="shared" si="0"/>
        <v>300881160</v>
      </c>
      <c r="G5" s="21">
        <f t="shared" si="0"/>
        <v>108804703</v>
      </c>
      <c r="H5" s="21">
        <f t="shared" si="0"/>
        <v>1682626</v>
      </c>
      <c r="I5" s="21">
        <f t="shared" si="0"/>
        <v>840745</v>
      </c>
      <c r="J5" s="21">
        <f t="shared" si="0"/>
        <v>111328074</v>
      </c>
      <c r="K5" s="21">
        <f t="shared" si="0"/>
        <v>-1874965</v>
      </c>
      <c r="L5" s="21">
        <f t="shared" si="0"/>
        <v>779489</v>
      </c>
      <c r="M5" s="21">
        <f t="shared" si="0"/>
        <v>46671940</v>
      </c>
      <c r="N5" s="21">
        <f t="shared" si="0"/>
        <v>45576464</v>
      </c>
      <c r="O5" s="21">
        <f t="shared" si="0"/>
        <v>314135</v>
      </c>
      <c r="P5" s="21">
        <f t="shared" si="0"/>
        <v>-700778</v>
      </c>
      <c r="Q5" s="21">
        <f t="shared" si="0"/>
        <v>59469509</v>
      </c>
      <c r="R5" s="21">
        <f t="shared" si="0"/>
        <v>59082866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215987404</v>
      </c>
      <c r="X5" s="21">
        <f t="shared" si="0"/>
        <v>300881160</v>
      </c>
      <c r="Y5" s="21">
        <f t="shared" si="0"/>
        <v>-84893756</v>
      </c>
      <c r="Z5" s="4">
        <f>+IF(X5&lt;&gt;0,+(Y5/X5)*100,0)</f>
        <v>-28.215045435214353</v>
      </c>
      <c r="AA5" s="19">
        <f>SUM(AA6:AA8)</f>
        <v>300881160</v>
      </c>
    </row>
    <row r="6" spans="1:27" ht="12.75">
      <c r="A6" s="5" t="s">
        <v>32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/>
      <c r="AA6" s="22"/>
    </row>
    <row r="7" spans="1:27" ht="12.75">
      <c r="A7" s="5" t="s">
        <v>33</v>
      </c>
      <c r="B7" s="3"/>
      <c r="C7" s="25">
        <v>-192199</v>
      </c>
      <c r="D7" s="25"/>
      <c r="E7" s="26">
        <v>300881160</v>
      </c>
      <c r="F7" s="27">
        <v>300881160</v>
      </c>
      <c r="G7" s="27">
        <v>108804703</v>
      </c>
      <c r="H7" s="27">
        <v>1682626</v>
      </c>
      <c r="I7" s="27">
        <v>840745</v>
      </c>
      <c r="J7" s="27">
        <v>111328074</v>
      </c>
      <c r="K7" s="27">
        <v>-1874965</v>
      </c>
      <c r="L7" s="27">
        <v>779489</v>
      </c>
      <c r="M7" s="27">
        <v>46671940</v>
      </c>
      <c r="N7" s="27">
        <v>45576464</v>
      </c>
      <c r="O7" s="27">
        <v>314135</v>
      </c>
      <c r="P7" s="27">
        <v>-700778</v>
      </c>
      <c r="Q7" s="27">
        <v>59469509</v>
      </c>
      <c r="R7" s="27">
        <v>59082866</v>
      </c>
      <c r="S7" s="27"/>
      <c r="T7" s="27"/>
      <c r="U7" s="27"/>
      <c r="V7" s="27"/>
      <c r="W7" s="27">
        <v>215987404</v>
      </c>
      <c r="X7" s="27">
        <v>300881160</v>
      </c>
      <c r="Y7" s="27">
        <v>-84893756</v>
      </c>
      <c r="Z7" s="7">
        <v>-28.22</v>
      </c>
      <c r="AA7" s="25">
        <v>300881160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1775000</v>
      </c>
      <c r="F9" s="21">
        <f t="shared" si="1"/>
        <v>1775000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901022</v>
      </c>
      <c r="P9" s="21">
        <f t="shared" si="1"/>
        <v>29337</v>
      </c>
      <c r="Q9" s="21">
        <f t="shared" si="1"/>
        <v>22</v>
      </c>
      <c r="R9" s="21">
        <f t="shared" si="1"/>
        <v>930381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930381</v>
      </c>
      <c r="X9" s="21">
        <f t="shared" si="1"/>
        <v>1775000</v>
      </c>
      <c r="Y9" s="21">
        <f t="shared" si="1"/>
        <v>-844619</v>
      </c>
      <c r="Z9" s="4">
        <f>+IF(X9&lt;&gt;0,+(Y9/X9)*100,0)</f>
        <v>-47.58416901408451</v>
      </c>
      <c r="AA9" s="19">
        <f>SUM(AA10:AA14)</f>
        <v>1775000</v>
      </c>
    </row>
    <row r="10" spans="1:27" ht="12.75">
      <c r="A10" s="5" t="s">
        <v>36</v>
      </c>
      <c r="B10" s="3"/>
      <c r="C10" s="22"/>
      <c r="D10" s="22"/>
      <c r="E10" s="23">
        <v>1775000</v>
      </c>
      <c r="F10" s="24">
        <v>1775000</v>
      </c>
      <c r="G10" s="24"/>
      <c r="H10" s="24"/>
      <c r="I10" s="24"/>
      <c r="J10" s="24"/>
      <c r="K10" s="24"/>
      <c r="L10" s="24"/>
      <c r="M10" s="24"/>
      <c r="N10" s="24"/>
      <c r="O10" s="24">
        <v>901022</v>
      </c>
      <c r="P10" s="24">
        <v>29337</v>
      </c>
      <c r="Q10" s="24">
        <v>22</v>
      </c>
      <c r="R10" s="24">
        <v>930381</v>
      </c>
      <c r="S10" s="24"/>
      <c r="T10" s="24"/>
      <c r="U10" s="24"/>
      <c r="V10" s="24"/>
      <c r="W10" s="24">
        <v>930381</v>
      </c>
      <c r="X10" s="24">
        <v>1775000</v>
      </c>
      <c r="Y10" s="24">
        <v>-844619</v>
      </c>
      <c r="Z10" s="6">
        <v>-47.58</v>
      </c>
      <c r="AA10" s="22">
        <v>1775000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5505200</v>
      </c>
      <c r="F15" s="21">
        <f t="shared" si="2"/>
        <v>5505200</v>
      </c>
      <c r="G15" s="21">
        <f t="shared" si="2"/>
        <v>3166</v>
      </c>
      <c r="H15" s="21">
        <f t="shared" si="2"/>
        <v>0</v>
      </c>
      <c r="I15" s="21">
        <f t="shared" si="2"/>
        <v>0</v>
      </c>
      <c r="J15" s="21">
        <f t="shared" si="2"/>
        <v>3166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1562</v>
      </c>
      <c r="Q15" s="21">
        <f t="shared" si="2"/>
        <v>3800</v>
      </c>
      <c r="R15" s="21">
        <f t="shared" si="2"/>
        <v>5362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8528</v>
      </c>
      <c r="X15" s="21">
        <f t="shared" si="2"/>
        <v>5505200</v>
      </c>
      <c r="Y15" s="21">
        <f t="shared" si="2"/>
        <v>-5496672</v>
      </c>
      <c r="Z15" s="4">
        <f>+IF(X15&lt;&gt;0,+(Y15/X15)*100,0)</f>
        <v>-99.84509191310033</v>
      </c>
      <c r="AA15" s="19">
        <f>SUM(AA16:AA18)</f>
        <v>5505200</v>
      </c>
    </row>
    <row r="16" spans="1:27" ht="12.75">
      <c r="A16" s="5" t="s">
        <v>42</v>
      </c>
      <c r="B16" s="3"/>
      <c r="C16" s="22"/>
      <c r="D16" s="22"/>
      <c r="E16" s="23">
        <v>125000</v>
      </c>
      <c r="F16" s="24">
        <v>125000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125000</v>
      </c>
      <c r="Y16" s="24">
        <v>-125000</v>
      </c>
      <c r="Z16" s="6">
        <v>-100</v>
      </c>
      <c r="AA16" s="22">
        <v>125000</v>
      </c>
    </row>
    <row r="17" spans="1:27" ht="12.75">
      <c r="A17" s="5" t="s">
        <v>43</v>
      </c>
      <c r="B17" s="3"/>
      <c r="C17" s="22"/>
      <c r="D17" s="22"/>
      <c r="E17" s="23">
        <v>5380200</v>
      </c>
      <c r="F17" s="24">
        <v>5380200</v>
      </c>
      <c r="G17" s="24">
        <v>3166</v>
      </c>
      <c r="H17" s="24"/>
      <c r="I17" s="24"/>
      <c r="J17" s="24">
        <v>3166</v>
      </c>
      <c r="K17" s="24"/>
      <c r="L17" s="24"/>
      <c r="M17" s="24"/>
      <c r="N17" s="24"/>
      <c r="O17" s="24"/>
      <c r="P17" s="24">
        <v>1562</v>
      </c>
      <c r="Q17" s="24">
        <v>3800</v>
      </c>
      <c r="R17" s="24">
        <v>5362</v>
      </c>
      <c r="S17" s="24"/>
      <c r="T17" s="24"/>
      <c r="U17" s="24"/>
      <c r="V17" s="24"/>
      <c r="W17" s="24">
        <v>8528</v>
      </c>
      <c r="X17" s="24">
        <v>5380200</v>
      </c>
      <c r="Y17" s="24">
        <v>-5371672</v>
      </c>
      <c r="Z17" s="6">
        <v>-99.84</v>
      </c>
      <c r="AA17" s="22">
        <v>5380200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-20340</v>
      </c>
      <c r="D19" s="19">
        <f>SUM(D20:D23)</f>
        <v>0</v>
      </c>
      <c r="E19" s="20">
        <f t="shared" si="3"/>
        <v>12546583</v>
      </c>
      <c r="F19" s="21">
        <f t="shared" si="3"/>
        <v>12546583</v>
      </c>
      <c r="G19" s="21">
        <f t="shared" si="3"/>
        <v>992290</v>
      </c>
      <c r="H19" s="21">
        <f t="shared" si="3"/>
        <v>1047902</v>
      </c>
      <c r="I19" s="21">
        <f t="shared" si="3"/>
        <v>-906107</v>
      </c>
      <c r="J19" s="21">
        <f t="shared" si="3"/>
        <v>1134085</v>
      </c>
      <c r="K19" s="21">
        <f t="shared" si="3"/>
        <v>925088</v>
      </c>
      <c r="L19" s="21">
        <f t="shared" si="3"/>
        <v>91939</v>
      </c>
      <c r="M19" s="21">
        <f t="shared" si="3"/>
        <v>474715</v>
      </c>
      <c r="N19" s="21">
        <f t="shared" si="3"/>
        <v>1491742</v>
      </c>
      <c r="O19" s="21">
        <f t="shared" si="3"/>
        <v>430943</v>
      </c>
      <c r="P19" s="21">
        <f t="shared" si="3"/>
        <v>-81977</v>
      </c>
      <c r="Q19" s="21">
        <f t="shared" si="3"/>
        <v>404974</v>
      </c>
      <c r="R19" s="21">
        <f t="shared" si="3"/>
        <v>753940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3379767</v>
      </c>
      <c r="X19" s="21">
        <f t="shared" si="3"/>
        <v>12546583</v>
      </c>
      <c r="Y19" s="21">
        <f t="shared" si="3"/>
        <v>-9166816</v>
      </c>
      <c r="Z19" s="4">
        <f>+IF(X19&lt;&gt;0,+(Y19/X19)*100,0)</f>
        <v>-73.06225129184575</v>
      </c>
      <c r="AA19" s="19">
        <f>SUM(AA20:AA23)</f>
        <v>12546583</v>
      </c>
    </row>
    <row r="20" spans="1:27" ht="12.75">
      <c r="A20" s="5" t="s">
        <v>46</v>
      </c>
      <c r="B20" s="3"/>
      <c r="C20" s="22">
        <v>-571078</v>
      </c>
      <c r="D20" s="22"/>
      <c r="E20" s="23">
        <v>4230146</v>
      </c>
      <c r="F20" s="24">
        <v>4230146</v>
      </c>
      <c r="G20" s="24">
        <v>194961</v>
      </c>
      <c r="H20" s="24">
        <v>299708</v>
      </c>
      <c r="I20" s="24">
        <v>-1598234</v>
      </c>
      <c r="J20" s="24">
        <v>-1103565</v>
      </c>
      <c r="K20" s="24">
        <v>165171</v>
      </c>
      <c r="L20" s="24">
        <v>-676926</v>
      </c>
      <c r="M20" s="24">
        <v>-369821</v>
      </c>
      <c r="N20" s="24">
        <v>-881576</v>
      </c>
      <c r="O20" s="24">
        <v>-191093</v>
      </c>
      <c r="P20" s="24">
        <v>-711742</v>
      </c>
      <c r="Q20" s="24">
        <v>-285663</v>
      </c>
      <c r="R20" s="24">
        <v>-1188498</v>
      </c>
      <c r="S20" s="24"/>
      <c r="T20" s="24"/>
      <c r="U20" s="24"/>
      <c r="V20" s="24"/>
      <c r="W20" s="24">
        <v>-3173639</v>
      </c>
      <c r="X20" s="24">
        <v>4230146</v>
      </c>
      <c r="Y20" s="24">
        <v>-7403785</v>
      </c>
      <c r="Z20" s="6">
        <v>-175.02</v>
      </c>
      <c r="AA20" s="22">
        <v>4230146</v>
      </c>
    </row>
    <row r="21" spans="1:27" ht="12.75">
      <c r="A21" s="5" t="s">
        <v>47</v>
      </c>
      <c r="B21" s="3"/>
      <c r="C21" s="22">
        <v>6872</v>
      </c>
      <c r="D21" s="22"/>
      <c r="E21" s="23">
        <v>1164799</v>
      </c>
      <c r="F21" s="24">
        <v>1164799</v>
      </c>
      <c r="G21" s="24">
        <v>176517</v>
      </c>
      <c r="H21" s="24">
        <v>170425</v>
      </c>
      <c r="I21" s="24">
        <v>98549</v>
      </c>
      <c r="J21" s="24">
        <v>445491</v>
      </c>
      <c r="K21" s="24">
        <v>120058</v>
      </c>
      <c r="L21" s="24">
        <v>115049</v>
      </c>
      <c r="M21" s="24">
        <v>213642</v>
      </c>
      <c r="N21" s="24">
        <v>448749</v>
      </c>
      <c r="O21" s="24">
        <v>76353</v>
      </c>
      <c r="P21" s="24">
        <v>104322</v>
      </c>
      <c r="Q21" s="24">
        <v>207236</v>
      </c>
      <c r="R21" s="24">
        <v>387911</v>
      </c>
      <c r="S21" s="24"/>
      <c r="T21" s="24"/>
      <c r="U21" s="24"/>
      <c r="V21" s="24"/>
      <c r="W21" s="24">
        <v>1282151</v>
      </c>
      <c r="X21" s="24">
        <v>1164799</v>
      </c>
      <c r="Y21" s="24">
        <v>117352</v>
      </c>
      <c r="Z21" s="6">
        <v>10.07</v>
      </c>
      <c r="AA21" s="22">
        <v>1164799</v>
      </c>
    </row>
    <row r="22" spans="1:27" ht="12.75">
      <c r="A22" s="5" t="s">
        <v>48</v>
      </c>
      <c r="B22" s="3"/>
      <c r="C22" s="25">
        <v>322886</v>
      </c>
      <c r="D22" s="25"/>
      <c r="E22" s="26">
        <v>3151639</v>
      </c>
      <c r="F22" s="27">
        <v>3151639</v>
      </c>
      <c r="G22" s="27">
        <v>385325</v>
      </c>
      <c r="H22" s="27">
        <v>301188</v>
      </c>
      <c r="I22" s="27">
        <v>319165</v>
      </c>
      <c r="J22" s="27">
        <v>1005678</v>
      </c>
      <c r="K22" s="27">
        <v>350565</v>
      </c>
      <c r="L22" s="27">
        <v>356430</v>
      </c>
      <c r="M22" s="27">
        <v>351474</v>
      </c>
      <c r="N22" s="27">
        <v>1058469</v>
      </c>
      <c r="O22" s="27">
        <v>272745</v>
      </c>
      <c r="P22" s="27">
        <v>256129</v>
      </c>
      <c r="Q22" s="27">
        <v>259331</v>
      </c>
      <c r="R22" s="27">
        <v>788205</v>
      </c>
      <c r="S22" s="27"/>
      <c r="T22" s="27"/>
      <c r="U22" s="27"/>
      <c r="V22" s="27"/>
      <c r="W22" s="27">
        <v>2852352</v>
      </c>
      <c r="X22" s="27">
        <v>3151639</v>
      </c>
      <c r="Y22" s="27">
        <v>-299287</v>
      </c>
      <c r="Z22" s="7">
        <v>-9.5</v>
      </c>
      <c r="AA22" s="25">
        <v>3151639</v>
      </c>
    </row>
    <row r="23" spans="1:27" ht="12.75">
      <c r="A23" s="5" t="s">
        <v>49</v>
      </c>
      <c r="B23" s="3"/>
      <c r="C23" s="22">
        <v>220980</v>
      </c>
      <c r="D23" s="22"/>
      <c r="E23" s="23">
        <v>3999999</v>
      </c>
      <c r="F23" s="24">
        <v>3999999</v>
      </c>
      <c r="G23" s="24">
        <v>235487</v>
      </c>
      <c r="H23" s="24">
        <v>276581</v>
      </c>
      <c r="I23" s="24">
        <v>274413</v>
      </c>
      <c r="J23" s="24">
        <v>786481</v>
      </c>
      <c r="K23" s="24">
        <v>289294</v>
      </c>
      <c r="L23" s="24">
        <v>297386</v>
      </c>
      <c r="M23" s="24">
        <v>279420</v>
      </c>
      <c r="N23" s="24">
        <v>866100</v>
      </c>
      <c r="O23" s="24">
        <v>272938</v>
      </c>
      <c r="P23" s="24">
        <v>269314</v>
      </c>
      <c r="Q23" s="24">
        <v>224070</v>
      </c>
      <c r="R23" s="24">
        <v>766322</v>
      </c>
      <c r="S23" s="24"/>
      <c r="T23" s="24"/>
      <c r="U23" s="24"/>
      <c r="V23" s="24"/>
      <c r="W23" s="24">
        <v>2418903</v>
      </c>
      <c r="X23" s="24">
        <v>3999999</v>
      </c>
      <c r="Y23" s="24">
        <v>-1581096</v>
      </c>
      <c r="Z23" s="6">
        <v>-39.53</v>
      </c>
      <c r="AA23" s="22">
        <v>3999999</v>
      </c>
    </row>
    <row r="24" spans="1:27" ht="12.75">
      <c r="A24" s="2" t="s">
        <v>50</v>
      </c>
      <c r="B24" s="8" t="s">
        <v>51</v>
      </c>
      <c r="C24" s="19">
        <v>74692</v>
      </c>
      <c r="D24" s="19"/>
      <c r="E24" s="20">
        <v>630000</v>
      </c>
      <c r="F24" s="21">
        <v>630000</v>
      </c>
      <c r="G24" s="21">
        <v>45981</v>
      </c>
      <c r="H24" s="21">
        <v>841</v>
      </c>
      <c r="I24" s="21">
        <v>73064</v>
      </c>
      <c r="J24" s="21">
        <v>119886</v>
      </c>
      <c r="K24" s="21">
        <v>40463</v>
      </c>
      <c r="L24" s="21">
        <v>68994</v>
      </c>
      <c r="M24" s="21">
        <v>97959</v>
      </c>
      <c r="N24" s="21">
        <v>207416</v>
      </c>
      <c r="O24" s="21">
        <v>71504</v>
      </c>
      <c r="P24" s="21">
        <v>70865</v>
      </c>
      <c r="Q24" s="21">
        <v>66354</v>
      </c>
      <c r="R24" s="21">
        <v>208723</v>
      </c>
      <c r="S24" s="21"/>
      <c r="T24" s="21"/>
      <c r="U24" s="21"/>
      <c r="V24" s="21"/>
      <c r="W24" s="21">
        <v>536025</v>
      </c>
      <c r="X24" s="21">
        <v>630000</v>
      </c>
      <c r="Y24" s="21">
        <v>-93975</v>
      </c>
      <c r="Z24" s="4">
        <v>-14.92</v>
      </c>
      <c r="AA24" s="19">
        <v>630000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-137847</v>
      </c>
      <c r="D25" s="40">
        <f>+D5+D9+D15+D19+D24</f>
        <v>0</v>
      </c>
      <c r="E25" s="41">
        <f t="shared" si="4"/>
        <v>321337943</v>
      </c>
      <c r="F25" s="42">
        <f t="shared" si="4"/>
        <v>321337943</v>
      </c>
      <c r="G25" s="42">
        <f t="shared" si="4"/>
        <v>109846140</v>
      </c>
      <c r="H25" s="42">
        <f t="shared" si="4"/>
        <v>2731369</v>
      </c>
      <c r="I25" s="42">
        <f t="shared" si="4"/>
        <v>7702</v>
      </c>
      <c r="J25" s="42">
        <f t="shared" si="4"/>
        <v>112585211</v>
      </c>
      <c r="K25" s="42">
        <f t="shared" si="4"/>
        <v>-909414</v>
      </c>
      <c r="L25" s="42">
        <f t="shared" si="4"/>
        <v>940422</v>
      </c>
      <c r="M25" s="42">
        <f t="shared" si="4"/>
        <v>47244614</v>
      </c>
      <c r="N25" s="42">
        <f t="shared" si="4"/>
        <v>47275622</v>
      </c>
      <c r="O25" s="42">
        <f t="shared" si="4"/>
        <v>1717604</v>
      </c>
      <c r="P25" s="42">
        <f t="shared" si="4"/>
        <v>-680991</v>
      </c>
      <c r="Q25" s="42">
        <f t="shared" si="4"/>
        <v>59944659</v>
      </c>
      <c r="R25" s="42">
        <f t="shared" si="4"/>
        <v>60981272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220842105</v>
      </c>
      <c r="X25" s="42">
        <f t="shared" si="4"/>
        <v>321337943</v>
      </c>
      <c r="Y25" s="42">
        <f t="shared" si="4"/>
        <v>-100495838</v>
      </c>
      <c r="Z25" s="43">
        <f>+IF(X25&lt;&gt;0,+(Y25/X25)*100,0)</f>
        <v>-31.27418973986524</v>
      </c>
      <c r="AA25" s="40">
        <f>+AA5+AA9+AA15+AA19+AA24</f>
        <v>321337943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11133393</v>
      </c>
      <c r="D28" s="19">
        <f>SUM(D29:D31)</f>
        <v>0</v>
      </c>
      <c r="E28" s="20">
        <f t="shared" si="5"/>
        <v>172703166</v>
      </c>
      <c r="F28" s="21">
        <f t="shared" si="5"/>
        <v>172703166</v>
      </c>
      <c r="G28" s="21">
        <f t="shared" si="5"/>
        <v>8092007</v>
      </c>
      <c r="H28" s="21">
        <f t="shared" si="5"/>
        <v>1527399</v>
      </c>
      <c r="I28" s="21">
        <f t="shared" si="5"/>
        <v>14576697</v>
      </c>
      <c r="J28" s="21">
        <f t="shared" si="5"/>
        <v>24196103</v>
      </c>
      <c r="K28" s="21">
        <f t="shared" si="5"/>
        <v>9356475</v>
      </c>
      <c r="L28" s="21">
        <f t="shared" si="5"/>
        <v>5130823</v>
      </c>
      <c r="M28" s="21">
        <f t="shared" si="5"/>
        <v>8571131</v>
      </c>
      <c r="N28" s="21">
        <f t="shared" si="5"/>
        <v>23058429</v>
      </c>
      <c r="O28" s="21">
        <f t="shared" si="5"/>
        <v>8169004</v>
      </c>
      <c r="P28" s="21">
        <f t="shared" si="5"/>
        <v>11781858</v>
      </c>
      <c r="Q28" s="21">
        <f t="shared" si="5"/>
        <v>8371513</v>
      </c>
      <c r="R28" s="21">
        <f t="shared" si="5"/>
        <v>28322375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75576907</v>
      </c>
      <c r="X28" s="21">
        <f t="shared" si="5"/>
        <v>172703166</v>
      </c>
      <c r="Y28" s="21">
        <f t="shared" si="5"/>
        <v>-97126259</v>
      </c>
      <c r="Z28" s="4">
        <f>+IF(X28&lt;&gt;0,+(Y28/X28)*100,0)</f>
        <v>-56.2388410412812</v>
      </c>
      <c r="AA28" s="19">
        <f>SUM(AA29:AA31)</f>
        <v>172703166</v>
      </c>
    </row>
    <row r="29" spans="1:27" ht="12.75">
      <c r="A29" s="5" t="s">
        <v>32</v>
      </c>
      <c r="B29" s="3"/>
      <c r="C29" s="22">
        <v>4623400</v>
      </c>
      <c r="D29" s="22"/>
      <c r="E29" s="23">
        <v>54157376</v>
      </c>
      <c r="F29" s="24">
        <v>54157376</v>
      </c>
      <c r="G29" s="24">
        <v>1979936</v>
      </c>
      <c r="H29" s="24">
        <v>202475</v>
      </c>
      <c r="I29" s="24">
        <v>4479445</v>
      </c>
      <c r="J29" s="24">
        <v>6661856</v>
      </c>
      <c r="K29" s="24">
        <v>3934895</v>
      </c>
      <c r="L29" s="24">
        <v>924224</v>
      </c>
      <c r="M29" s="24">
        <v>1000919</v>
      </c>
      <c r="N29" s="24">
        <v>5860038</v>
      </c>
      <c r="O29" s="24">
        <v>3770539</v>
      </c>
      <c r="P29" s="24">
        <v>3983504</v>
      </c>
      <c r="Q29" s="24">
        <v>1219598</v>
      </c>
      <c r="R29" s="24">
        <v>8973641</v>
      </c>
      <c r="S29" s="24"/>
      <c r="T29" s="24"/>
      <c r="U29" s="24"/>
      <c r="V29" s="24"/>
      <c r="W29" s="24">
        <v>21495535</v>
      </c>
      <c r="X29" s="24">
        <v>54157376</v>
      </c>
      <c r="Y29" s="24">
        <v>-32661841</v>
      </c>
      <c r="Z29" s="6">
        <v>-60.31</v>
      </c>
      <c r="AA29" s="22">
        <v>54157376</v>
      </c>
    </row>
    <row r="30" spans="1:27" ht="12.75">
      <c r="A30" s="5" t="s">
        <v>33</v>
      </c>
      <c r="B30" s="3"/>
      <c r="C30" s="25">
        <v>6509993</v>
      </c>
      <c r="D30" s="25"/>
      <c r="E30" s="26">
        <v>118545790</v>
      </c>
      <c r="F30" s="27">
        <v>118545790</v>
      </c>
      <c r="G30" s="27">
        <v>6112071</v>
      </c>
      <c r="H30" s="27">
        <v>1324924</v>
      </c>
      <c r="I30" s="27">
        <v>10097252</v>
      </c>
      <c r="J30" s="27">
        <v>17534247</v>
      </c>
      <c r="K30" s="27">
        <v>5421580</v>
      </c>
      <c r="L30" s="27">
        <v>4206599</v>
      </c>
      <c r="M30" s="27">
        <v>7570212</v>
      </c>
      <c r="N30" s="27">
        <v>17198391</v>
      </c>
      <c r="O30" s="27">
        <v>4398465</v>
      </c>
      <c r="P30" s="27">
        <v>7798354</v>
      </c>
      <c r="Q30" s="27">
        <v>7151915</v>
      </c>
      <c r="R30" s="27">
        <v>19348734</v>
      </c>
      <c r="S30" s="27"/>
      <c r="T30" s="27"/>
      <c r="U30" s="27"/>
      <c r="V30" s="27"/>
      <c r="W30" s="27">
        <v>54081372</v>
      </c>
      <c r="X30" s="27">
        <v>118545790</v>
      </c>
      <c r="Y30" s="27">
        <v>-64464418</v>
      </c>
      <c r="Z30" s="7">
        <v>-54.38</v>
      </c>
      <c r="AA30" s="25">
        <v>118545790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3960120</v>
      </c>
      <c r="D32" s="19">
        <f>SUM(D33:D37)</f>
        <v>0</v>
      </c>
      <c r="E32" s="20">
        <f t="shared" si="6"/>
        <v>28875299</v>
      </c>
      <c r="F32" s="21">
        <f t="shared" si="6"/>
        <v>28875299</v>
      </c>
      <c r="G32" s="21">
        <f t="shared" si="6"/>
        <v>88202</v>
      </c>
      <c r="H32" s="21">
        <f t="shared" si="6"/>
        <v>-236765</v>
      </c>
      <c r="I32" s="21">
        <f t="shared" si="6"/>
        <v>586451</v>
      </c>
      <c r="J32" s="21">
        <f t="shared" si="6"/>
        <v>437888</v>
      </c>
      <c r="K32" s="21">
        <f t="shared" si="6"/>
        <v>510780</v>
      </c>
      <c r="L32" s="21">
        <f t="shared" si="6"/>
        <v>-121137</v>
      </c>
      <c r="M32" s="21">
        <f t="shared" si="6"/>
        <v>63406</v>
      </c>
      <c r="N32" s="21">
        <f t="shared" si="6"/>
        <v>453049</v>
      </c>
      <c r="O32" s="21">
        <f t="shared" si="6"/>
        <v>1051228</v>
      </c>
      <c r="P32" s="21">
        <f t="shared" si="6"/>
        <v>1077727</v>
      </c>
      <c r="Q32" s="21">
        <f t="shared" si="6"/>
        <v>463435</v>
      </c>
      <c r="R32" s="21">
        <f t="shared" si="6"/>
        <v>2592390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3483327</v>
      </c>
      <c r="X32" s="21">
        <f t="shared" si="6"/>
        <v>28875299</v>
      </c>
      <c r="Y32" s="21">
        <f t="shared" si="6"/>
        <v>-25391972</v>
      </c>
      <c r="Z32" s="4">
        <f>+IF(X32&lt;&gt;0,+(Y32/X32)*100,0)</f>
        <v>-87.93665478580846</v>
      </c>
      <c r="AA32" s="19">
        <f>SUM(AA33:AA37)</f>
        <v>28875299</v>
      </c>
    </row>
    <row r="33" spans="1:27" ht="12.75">
      <c r="A33" s="5" t="s">
        <v>36</v>
      </c>
      <c r="B33" s="3"/>
      <c r="C33" s="22">
        <v>3215722</v>
      </c>
      <c r="D33" s="22"/>
      <c r="E33" s="23">
        <v>12780800</v>
      </c>
      <c r="F33" s="24">
        <v>12780800</v>
      </c>
      <c r="G33" s="24">
        <v>-68438</v>
      </c>
      <c r="H33" s="24">
        <v>-236765</v>
      </c>
      <c r="I33" s="24">
        <v>209878</v>
      </c>
      <c r="J33" s="24">
        <v>-95325</v>
      </c>
      <c r="K33" s="24">
        <v>150385</v>
      </c>
      <c r="L33" s="24">
        <v>-144392</v>
      </c>
      <c r="M33" s="24">
        <v>63406</v>
      </c>
      <c r="N33" s="24">
        <v>69399</v>
      </c>
      <c r="O33" s="24">
        <v>274882</v>
      </c>
      <c r="P33" s="24">
        <v>258185</v>
      </c>
      <c r="Q33" s="24">
        <v>100278</v>
      </c>
      <c r="R33" s="24">
        <v>633345</v>
      </c>
      <c r="S33" s="24"/>
      <c r="T33" s="24"/>
      <c r="U33" s="24"/>
      <c r="V33" s="24"/>
      <c r="W33" s="24">
        <v>607419</v>
      </c>
      <c r="X33" s="24">
        <v>12780800</v>
      </c>
      <c r="Y33" s="24">
        <v>-12173381</v>
      </c>
      <c r="Z33" s="6">
        <v>-95.25</v>
      </c>
      <c r="AA33" s="22">
        <v>12780800</v>
      </c>
    </row>
    <row r="34" spans="1:27" ht="12.75">
      <c r="A34" s="5" t="s">
        <v>37</v>
      </c>
      <c r="B34" s="3"/>
      <c r="C34" s="22">
        <v>460809</v>
      </c>
      <c r="D34" s="22"/>
      <c r="E34" s="23">
        <v>9088859</v>
      </c>
      <c r="F34" s="24">
        <v>9088859</v>
      </c>
      <c r="G34" s="24">
        <v>156640</v>
      </c>
      <c r="H34" s="24"/>
      <c r="I34" s="24">
        <v>64649</v>
      </c>
      <c r="J34" s="24">
        <v>221289</v>
      </c>
      <c r="K34" s="24">
        <v>16364</v>
      </c>
      <c r="L34" s="24">
        <v>23255</v>
      </c>
      <c r="M34" s="24"/>
      <c r="N34" s="24">
        <v>39619</v>
      </c>
      <c r="O34" s="24">
        <v>468521</v>
      </c>
      <c r="P34" s="24">
        <v>482319</v>
      </c>
      <c r="Q34" s="24">
        <v>363157</v>
      </c>
      <c r="R34" s="24">
        <v>1313997</v>
      </c>
      <c r="S34" s="24"/>
      <c r="T34" s="24"/>
      <c r="U34" s="24"/>
      <c r="V34" s="24"/>
      <c r="W34" s="24">
        <v>1574905</v>
      </c>
      <c r="X34" s="24">
        <v>9088859</v>
      </c>
      <c r="Y34" s="24">
        <v>-7513954</v>
      </c>
      <c r="Z34" s="6">
        <v>-82.67</v>
      </c>
      <c r="AA34" s="22">
        <v>9088859</v>
      </c>
    </row>
    <row r="35" spans="1:27" ht="12.75">
      <c r="A35" s="5" t="s">
        <v>38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/>
      <c r="AA35" s="22"/>
    </row>
    <row r="36" spans="1:27" ht="12.75">
      <c r="A36" s="5" t="s">
        <v>39</v>
      </c>
      <c r="B36" s="3"/>
      <c r="C36" s="22">
        <v>283589</v>
      </c>
      <c r="D36" s="22"/>
      <c r="E36" s="23">
        <v>7005640</v>
      </c>
      <c r="F36" s="24">
        <v>7005640</v>
      </c>
      <c r="G36" s="24"/>
      <c r="H36" s="24"/>
      <c r="I36" s="24">
        <v>311924</v>
      </c>
      <c r="J36" s="24">
        <v>311924</v>
      </c>
      <c r="K36" s="24">
        <v>344031</v>
      </c>
      <c r="L36" s="24"/>
      <c r="M36" s="24"/>
      <c r="N36" s="24">
        <v>344031</v>
      </c>
      <c r="O36" s="24">
        <v>307825</v>
      </c>
      <c r="P36" s="24">
        <v>337223</v>
      </c>
      <c r="Q36" s="24"/>
      <c r="R36" s="24">
        <v>645048</v>
      </c>
      <c r="S36" s="24"/>
      <c r="T36" s="24"/>
      <c r="U36" s="24"/>
      <c r="V36" s="24"/>
      <c r="W36" s="24">
        <v>1301003</v>
      </c>
      <c r="X36" s="24">
        <v>7005640</v>
      </c>
      <c r="Y36" s="24">
        <v>-5704637</v>
      </c>
      <c r="Z36" s="6">
        <v>-81.43</v>
      </c>
      <c r="AA36" s="22">
        <v>7005640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850764</v>
      </c>
      <c r="D38" s="19">
        <f>SUM(D39:D41)</f>
        <v>0</v>
      </c>
      <c r="E38" s="20">
        <f t="shared" si="7"/>
        <v>40847140</v>
      </c>
      <c r="F38" s="21">
        <f t="shared" si="7"/>
        <v>40847140</v>
      </c>
      <c r="G38" s="21">
        <f t="shared" si="7"/>
        <v>433607</v>
      </c>
      <c r="H38" s="21">
        <f t="shared" si="7"/>
        <v>5682</v>
      </c>
      <c r="I38" s="21">
        <f t="shared" si="7"/>
        <v>1258451</v>
      </c>
      <c r="J38" s="21">
        <f t="shared" si="7"/>
        <v>1697740</v>
      </c>
      <c r="K38" s="21">
        <f t="shared" si="7"/>
        <v>1018253</v>
      </c>
      <c r="L38" s="21">
        <f t="shared" si="7"/>
        <v>196081</v>
      </c>
      <c r="M38" s="21">
        <f t="shared" si="7"/>
        <v>423965</v>
      </c>
      <c r="N38" s="21">
        <f t="shared" si="7"/>
        <v>1638299</v>
      </c>
      <c r="O38" s="21">
        <f t="shared" si="7"/>
        <v>871431</v>
      </c>
      <c r="P38" s="21">
        <f t="shared" si="7"/>
        <v>1196974</v>
      </c>
      <c r="Q38" s="21">
        <f t="shared" si="7"/>
        <v>299137</v>
      </c>
      <c r="R38" s="21">
        <f t="shared" si="7"/>
        <v>2367542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5703581</v>
      </c>
      <c r="X38" s="21">
        <f t="shared" si="7"/>
        <v>40847140</v>
      </c>
      <c r="Y38" s="21">
        <f t="shared" si="7"/>
        <v>-35143559</v>
      </c>
      <c r="Z38" s="4">
        <f>+IF(X38&lt;&gt;0,+(Y38/X38)*100,0)</f>
        <v>-86.03676781287503</v>
      </c>
      <c r="AA38" s="19">
        <f>SUM(AA39:AA41)</f>
        <v>40847140</v>
      </c>
    </row>
    <row r="39" spans="1:27" ht="12.75">
      <c r="A39" s="5" t="s">
        <v>42</v>
      </c>
      <c r="B39" s="3"/>
      <c r="C39" s="22">
        <v>527447</v>
      </c>
      <c r="D39" s="22"/>
      <c r="E39" s="23">
        <v>1231000</v>
      </c>
      <c r="F39" s="24">
        <v>1231000</v>
      </c>
      <c r="G39" s="24">
        <v>38198</v>
      </c>
      <c r="H39" s="24">
        <v>2000</v>
      </c>
      <c r="I39" s="24">
        <v>13856</v>
      </c>
      <c r="J39" s="24">
        <v>54054</v>
      </c>
      <c r="K39" s="24">
        <v>15857</v>
      </c>
      <c r="L39" s="24">
        <v>18614</v>
      </c>
      <c r="M39" s="24">
        <v>5358</v>
      </c>
      <c r="N39" s="24">
        <v>39829</v>
      </c>
      <c r="O39" s="24">
        <v>4001</v>
      </c>
      <c r="P39" s="24">
        <v>4268</v>
      </c>
      <c r="Q39" s="24">
        <v>9429</v>
      </c>
      <c r="R39" s="24">
        <v>17698</v>
      </c>
      <c r="S39" s="24"/>
      <c r="T39" s="24"/>
      <c r="U39" s="24"/>
      <c r="V39" s="24"/>
      <c r="W39" s="24">
        <v>111581</v>
      </c>
      <c r="X39" s="24">
        <v>1231000</v>
      </c>
      <c r="Y39" s="24">
        <v>-1119419</v>
      </c>
      <c r="Z39" s="6">
        <v>-90.94</v>
      </c>
      <c r="AA39" s="22">
        <v>1231000</v>
      </c>
    </row>
    <row r="40" spans="1:27" ht="12.75">
      <c r="A40" s="5" t="s">
        <v>43</v>
      </c>
      <c r="B40" s="3"/>
      <c r="C40" s="22">
        <v>323317</v>
      </c>
      <c r="D40" s="22"/>
      <c r="E40" s="23">
        <v>39566140</v>
      </c>
      <c r="F40" s="24">
        <v>39566140</v>
      </c>
      <c r="G40" s="24">
        <v>395409</v>
      </c>
      <c r="H40" s="24">
        <v>3682</v>
      </c>
      <c r="I40" s="24">
        <v>1190595</v>
      </c>
      <c r="J40" s="24">
        <v>1589686</v>
      </c>
      <c r="K40" s="24">
        <v>1002396</v>
      </c>
      <c r="L40" s="24">
        <v>157467</v>
      </c>
      <c r="M40" s="24">
        <v>418607</v>
      </c>
      <c r="N40" s="24">
        <v>1578470</v>
      </c>
      <c r="O40" s="24">
        <v>867430</v>
      </c>
      <c r="P40" s="24">
        <v>1192706</v>
      </c>
      <c r="Q40" s="24">
        <v>289708</v>
      </c>
      <c r="R40" s="24">
        <v>2349844</v>
      </c>
      <c r="S40" s="24"/>
      <c r="T40" s="24"/>
      <c r="U40" s="24"/>
      <c r="V40" s="24"/>
      <c r="W40" s="24">
        <v>5518000</v>
      </c>
      <c r="X40" s="24">
        <v>39566140</v>
      </c>
      <c r="Y40" s="24">
        <v>-34048140</v>
      </c>
      <c r="Z40" s="6">
        <v>-86.05</v>
      </c>
      <c r="AA40" s="22">
        <v>39566140</v>
      </c>
    </row>
    <row r="41" spans="1:27" ht="12.75">
      <c r="A41" s="5" t="s">
        <v>44</v>
      </c>
      <c r="B41" s="3"/>
      <c r="C41" s="22"/>
      <c r="D41" s="22"/>
      <c r="E41" s="23">
        <v>50000</v>
      </c>
      <c r="F41" s="24">
        <v>50000</v>
      </c>
      <c r="G41" s="24"/>
      <c r="H41" s="24"/>
      <c r="I41" s="24">
        <v>54000</v>
      </c>
      <c r="J41" s="24">
        <v>54000</v>
      </c>
      <c r="K41" s="24"/>
      <c r="L41" s="24">
        <v>20000</v>
      </c>
      <c r="M41" s="24"/>
      <c r="N41" s="24">
        <v>20000</v>
      </c>
      <c r="O41" s="24"/>
      <c r="P41" s="24"/>
      <c r="Q41" s="24"/>
      <c r="R41" s="24"/>
      <c r="S41" s="24"/>
      <c r="T41" s="24"/>
      <c r="U41" s="24"/>
      <c r="V41" s="24"/>
      <c r="W41" s="24">
        <v>74000</v>
      </c>
      <c r="X41" s="24">
        <v>50000</v>
      </c>
      <c r="Y41" s="24">
        <v>24000</v>
      </c>
      <c r="Z41" s="6">
        <v>48</v>
      </c>
      <c r="AA41" s="22">
        <v>50000</v>
      </c>
    </row>
    <row r="42" spans="1:27" ht="12.75">
      <c r="A42" s="2" t="s">
        <v>45</v>
      </c>
      <c r="B42" s="8"/>
      <c r="C42" s="19">
        <f aca="true" t="shared" si="8" ref="C42:Y42">SUM(C43:C46)</f>
        <v>2588367</v>
      </c>
      <c r="D42" s="19">
        <f>SUM(D43:D46)</f>
        <v>0</v>
      </c>
      <c r="E42" s="20">
        <f t="shared" si="8"/>
        <v>40499473</v>
      </c>
      <c r="F42" s="21">
        <f t="shared" si="8"/>
        <v>40499473</v>
      </c>
      <c r="G42" s="21">
        <f t="shared" si="8"/>
        <v>2487765</v>
      </c>
      <c r="H42" s="21">
        <f t="shared" si="8"/>
        <v>194077</v>
      </c>
      <c r="I42" s="21">
        <f t="shared" si="8"/>
        <v>5381460</v>
      </c>
      <c r="J42" s="21">
        <f t="shared" si="8"/>
        <v>8063302</v>
      </c>
      <c r="K42" s="21">
        <f t="shared" si="8"/>
        <v>4060085</v>
      </c>
      <c r="L42" s="21">
        <f t="shared" si="8"/>
        <v>534845</v>
      </c>
      <c r="M42" s="21">
        <f t="shared" si="8"/>
        <v>1222019</v>
      </c>
      <c r="N42" s="21">
        <f t="shared" si="8"/>
        <v>5816949</v>
      </c>
      <c r="O42" s="21">
        <f t="shared" si="8"/>
        <v>3235679</v>
      </c>
      <c r="P42" s="21">
        <f t="shared" si="8"/>
        <v>3470545</v>
      </c>
      <c r="Q42" s="21">
        <f t="shared" si="8"/>
        <v>881243</v>
      </c>
      <c r="R42" s="21">
        <f t="shared" si="8"/>
        <v>7587467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21467718</v>
      </c>
      <c r="X42" s="21">
        <f t="shared" si="8"/>
        <v>40499473</v>
      </c>
      <c r="Y42" s="21">
        <f t="shared" si="8"/>
        <v>-19031755</v>
      </c>
      <c r="Z42" s="4">
        <f>+IF(X42&lt;&gt;0,+(Y42/X42)*100,0)</f>
        <v>-46.99259913826533</v>
      </c>
      <c r="AA42" s="19">
        <f>SUM(AA43:AA46)</f>
        <v>40499473</v>
      </c>
    </row>
    <row r="43" spans="1:27" ht="12.75">
      <c r="A43" s="5" t="s">
        <v>46</v>
      </c>
      <c r="B43" s="3"/>
      <c r="C43" s="22">
        <v>576458</v>
      </c>
      <c r="D43" s="22"/>
      <c r="E43" s="23">
        <v>11398352</v>
      </c>
      <c r="F43" s="24">
        <v>11398352</v>
      </c>
      <c r="G43" s="24">
        <v>2145549</v>
      </c>
      <c r="H43" s="24">
        <v>50462</v>
      </c>
      <c r="I43" s="24">
        <v>2536410</v>
      </c>
      <c r="J43" s="24">
        <v>4732421</v>
      </c>
      <c r="K43" s="24">
        <v>475385</v>
      </c>
      <c r="L43" s="24">
        <v>290562</v>
      </c>
      <c r="M43" s="24">
        <v>1138969</v>
      </c>
      <c r="N43" s="24">
        <v>1904916</v>
      </c>
      <c r="O43" s="24">
        <v>981022</v>
      </c>
      <c r="P43" s="24">
        <v>1303337</v>
      </c>
      <c r="Q43" s="24">
        <v>873743</v>
      </c>
      <c r="R43" s="24">
        <v>3158102</v>
      </c>
      <c r="S43" s="24"/>
      <c r="T43" s="24"/>
      <c r="U43" s="24"/>
      <c r="V43" s="24"/>
      <c r="W43" s="24">
        <v>9795439</v>
      </c>
      <c r="X43" s="24">
        <v>11398352</v>
      </c>
      <c r="Y43" s="24">
        <v>-1602913</v>
      </c>
      <c r="Z43" s="6">
        <v>-14.06</v>
      </c>
      <c r="AA43" s="22">
        <v>11398352</v>
      </c>
    </row>
    <row r="44" spans="1:27" ht="12.75">
      <c r="A44" s="5" t="s">
        <v>47</v>
      </c>
      <c r="B44" s="3"/>
      <c r="C44" s="22">
        <v>286664</v>
      </c>
      <c r="D44" s="22"/>
      <c r="E44" s="23">
        <v>1000000</v>
      </c>
      <c r="F44" s="24">
        <v>1000000</v>
      </c>
      <c r="G44" s="24">
        <v>115025</v>
      </c>
      <c r="H44" s="24">
        <v>143615</v>
      </c>
      <c r="I44" s="24">
        <v>106504</v>
      </c>
      <c r="J44" s="24">
        <v>365144</v>
      </c>
      <c r="K44" s="24">
        <v>625276</v>
      </c>
      <c r="L44" s="24">
        <v>37533</v>
      </c>
      <c r="M44" s="24">
        <v>83050</v>
      </c>
      <c r="N44" s="24">
        <v>745859</v>
      </c>
      <c r="O44" s="24"/>
      <c r="P44" s="24"/>
      <c r="Q44" s="24"/>
      <c r="R44" s="24"/>
      <c r="S44" s="24"/>
      <c r="T44" s="24"/>
      <c r="U44" s="24"/>
      <c r="V44" s="24"/>
      <c r="W44" s="24">
        <v>1111003</v>
      </c>
      <c r="X44" s="24">
        <v>1000000</v>
      </c>
      <c r="Y44" s="24">
        <v>111003</v>
      </c>
      <c r="Z44" s="6">
        <v>11.1</v>
      </c>
      <c r="AA44" s="22">
        <v>1000000</v>
      </c>
    </row>
    <row r="45" spans="1:27" ht="12.75">
      <c r="A45" s="5" t="s">
        <v>48</v>
      </c>
      <c r="B45" s="3"/>
      <c r="C45" s="25">
        <v>640344</v>
      </c>
      <c r="D45" s="25"/>
      <c r="E45" s="26">
        <v>9975731</v>
      </c>
      <c r="F45" s="27">
        <v>9975731</v>
      </c>
      <c r="G45" s="27">
        <v>224080</v>
      </c>
      <c r="H45" s="27"/>
      <c r="I45" s="27">
        <v>1048841</v>
      </c>
      <c r="J45" s="27">
        <v>1272921</v>
      </c>
      <c r="K45" s="27">
        <v>1044949</v>
      </c>
      <c r="L45" s="27">
        <v>204750</v>
      </c>
      <c r="M45" s="27"/>
      <c r="N45" s="27">
        <v>1249699</v>
      </c>
      <c r="O45" s="27">
        <v>788237</v>
      </c>
      <c r="P45" s="27">
        <v>708082</v>
      </c>
      <c r="Q45" s="27"/>
      <c r="R45" s="27">
        <v>1496319</v>
      </c>
      <c r="S45" s="27"/>
      <c r="T45" s="27"/>
      <c r="U45" s="27"/>
      <c r="V45" s="27"/>
      <c r="W45" s="27">
        <v>4018939</v>
      </c>
      <c r="X45" s="27">
        <v>9975731</v>
      </c>
      <c r="Y45" s="27">
        <v>-5956792</v>
      </c>
      <c r="Z45" s="7">
        <v>-59.71</v>
      </c>
      <c r="AA45" s="25">
        <v>9975731</v>
      </c>
    </row>
    <row r="46" spans="1:27" ht="12.75">
      <c r="A46" s="5" t="s">
        <v>49</v>
      </c>
      <c r="B46" s="3"/>
      <c r="C46" s="22">
        <v>1084901</v>
      </c>
      <c r="D46" s="22"/>
      <c r="E46" s="23">
        <v>18125390</v>
      </c>
      <c r="F46" s="24">
        <v>18125390</v>
      </c>
      <c r="G46" s="24">
        <v>3111</v>
      </c>
      <c r="H46" s="24"/>
      <c r="I46" s="24">
        <v>1689705</v>
      </c>
      <c r="J46" s="24">
        <v>1692816</v>
      </c>
      <c r="K46" s="24">
        <v>1914475</v>
      </c>
      <c r="L46" s="24">
        <v>2000</v>
      </c>
      <c r="M46" s="24"/>
      <c r="N46" s="24">
        <v>1916475</v>
      </c>
      <c r="O46" s="24">
        <v>1466420</v>
      </c>
      <c r="P46" s="24">
        <v>1459126</v>
      </c>
      <c r="Q46" s="24">
        <v>7500</v>
      </c>
      <c r="R46" s="24">
        <v>2933046</v>
      </c>
      <c r="S46" s="24"/>
      <c r="T46" s="24"/>
      <c r="U46" s="24"/>
      <c r="V46" s="24"/>
      <c r="W46" s="24">
        <v>6542337</v>
      </c>
      <c r="X46" s="24">
        <v>18125390</v>
      </c>
      <c r="Y46" s="24">
        <v>-11583053</v>
      </c>
      <c r="Z46" s="6">
        <v>-63.91</v>
      </c>
      <c r="AA46" s="22">
        <v>18125390</v>
      </c>
    </row>
    <row r="47" spans="1:27" ht="12.75">
      <c r="A47" s="2" t="s">
        <v>50</v>
      </c>
      <c r="B47" s="8" t="s">
        <v>51</v>
      </c>
      <c r="C47" s="19">
        <v>123368</v>
      </c>
      <c r="D47" s="19"/>
      <c r="E47" s="20">
        <v>1284000</v>
      </c>
      <c r="F47" s="21">
        <v>1284000</v>
      </c>
      <c r="G47" s="21"/>
      <c r="H47" s="21">
        <v>31480</v>
      </c>
      <c r="I47" s="21"/>
      <c r="J47" s="21">
        <v>31480</v>
      </c>
      <c r="K47" s="21">
        <v>6288</v>
      </c>
      <c r="L47" s="21">
        <v>213231</v>
      </c>
      <c r="M47" s="21">
        <v>69704</v>
      </c>
      <c r="N47" s="21">
        <v>289223</v>
      </c>
      <c r="O47" s="21">
        <v>20530</v>
      </c>
      <c r="P47" s="21">
        <v>26264</v>
      </c>
      <c r="Q47" s="21">
        <v>17500</v>
      </c>
      <c r="R47" s="21">
        <v>64294</v>
      </c>
      <c r="S47" s="21"/>
      <c r="T47" s="21"/>
      <c r="U47" s="21"/>
      <c r="V47" s="21"/>
      <c r="W47" s="21">
        <v>384997</v>
      </c>
      <c r="X47" s="21">
        <v>1284000</v>
      </c>
      <c r="Y47" s="21">
        <v>-899003</v>
      </c>
      <c r="Z47" s="4">
        <v>-70.02</v>
      </c>
      <c r="AA47" s="19">
        <v>1284000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18656012</v>
      </c>
      <c r="D48" s="40">
        <f>+D28+D32+D38+D42+D47</f>
        <v>0</v>
      </c>
      <c r="E48" s="41">
        <f t="shared" si="9"/>
        <v>284209078</v>
      </c>
      <c r="F48" s="42">
        <f t="shared" si="9"/>
        <v>284209078</v>
      </c>
      <c r="G48" s="42">
        <f t="shared" si="9"/>
        <v>11101581</v>
      </c>
      <c r="H48" s="42">
        <f t="shared" si="9"/>
        <v>1521873</v>
      </c>
      <c r="I48" s="42">
        <f t="shared" si="9"/>
        <v>21803059</v>
      </c>
      <c r="J48" s="42">
        <f t="shared" si="9"/>
        <v>34426513</v>
      </c>
      <c r="K48" s="42">
        <f t="shared" si="9"/>
        <v>14951881</v>
      </c>
      <c r="L48" s="42">
        <f t="shared" si="9"/>
        <v>5953843</v>
      </c>
      <c r="M48" s="42">
        <f t="shared" si="9"/>
        <v>10350225</v>
      </c>
      <c r="N48" s="42">
        <f t="shared" si="9"/>
        <v>31255949</v>
      </c>
      <c r="O48" s="42">
        <f t="shared" si="9"/>
        <v>13347872</v>
      </c>
      <c r="P48" s="42">
        <f t="shared" si="9"/>
        <v>17553368</v>
      </c>
      <c r="Q48" s="42">
        <f t="shared" si="9"/>
        <v>10032828</v>
      </c>
      <c r="R48" s="42">
        <f t="shared" si="9"/>
        <v>40934068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106616530</v>
      </c>
      <c r="X48" s="42">
        <f t="shared" si="9"/>
        <v>284209078</v>
      </c>
      <c r="Y48" s="42">
        <f t="shared" si="9"/>
        <v>-177592548</v>
      </c>
      <c r="Z48" s="43">
        <f>+IF(X48&lt;&gt;0,+(Y48/X48)*100,0)</f>
        <v>-62.48658531589902</v>
      </c>
      <c r="AA48" s="40">
        <f>+AA28+AA32+AA38+AA42+AA47</f>
        <v>284209078</v>
      </c>
    </row>
    <row r="49" spans="1:27" ht="12.75">
      <c r="A49" s="14" t="s">
        <v>79</v>
      </c>
      <c r="B49" s="15"/>
      <c r="C49" s="44">
        <f aca="true" t="shared" si="10" ref="C49:Y49">+C25-C48</f>
        <v>-18793859</v>
      </c>
      <c r="D49" s="44">
        <f>+D25-D48</f>
        <v>0</v>
      </c>
      <c r="E49" s="45">
        <f t="shared" si="10"/>
        <v>37128865</v>
      </c>
      <c r="F49" s="46">
        <f t="shared" si="10"/>
        <v>37128865</v>
      </c>
      <c r="G49" s="46">
        <f t="shared" si="10"/>
        <v>98744559</v>
      </c>
      <c r="H49" s="46">
        <f t="shared" si="10"/>
        <v>1209496</v>
      </c>
      <c r="I49" s="46">
        <f t="shared" si="10"/>
        <v>-21795357</v>
      </c>
      <c r="J49" s="46">
        <f t="shared" si="10"/>
        <v>78158698</v>
      </c>
      <c r="K49" s="46">
        <f t="shared" si="10"/>
        <v>-15861295</v>
      </c>
      <c r="L49" s="46">
        <f t="shared" si="10"/>
        <v>-5013421</v>
      </c>
      <c r="M49" s="46">
        <f t="shared" si="10"/>
        <v>36894389</v>
      </c>
      <c r="N49" s="46">
        <f t="shared" si="10"/>
        <v>16019673</v>
      </c>
      <c r="O49" s="46">
        <f t="shared" si="10"/>
        <v>-11630268</v>
      </c>
      <c r="P49" s="46">
        <f t="shared" si="10"/>
        <v>-18234359</v>
      </c>
      <c r="Q49" s="46">
        <f t="shared" si="10"/>
        <v>49911831</v>
      </c>
      <c r="R49" s="46">
        <f t="shared" si="10"/>
        <v>20047204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114225575</v>
      </c>
      <c r="X49" s="46">
        <f>IF(F25=F48,0,X25-X48)</f>
        <v>37128865</v>
      </c>
      <c r="Y49" s="46">
        <f t="shared" si="10"/>
        <v>77096710</v>
      </c>
      <c r="Z49" s="47">
        <f>+IF(X49&lt;&gt;0,+(Y49/X49)*100,0)</f>
        <v>207.6462881372754</v>
      </c>
      <c r="AA49" s="44">
        <f>+AA25-AA48</f>
        <v>37128865</v>
      </c>
    </row>
    <row r="50" spans="1:27" ht="12.75">
      <c r="A50" s="16" t="s">
        <v>80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85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76468417</v>
      </c>
      <c r="D5" s="19">
        <f>SUM(D6:D8)</f>
        <v>0</v>
      </c>
      <c r="E5" s="20">
        <f t="shared" si="0"/>
        <v>294075095</v>
      </c>
      <c r="F5" s="21">
        <f t="shared" si="0"/>
        <v>339407311</v>
      </c>
      <c r="G5" s="21">
        <f t="shared" si="0"/>
        <v>20947787</v>
      </c>
      <c r="H5" s="21">
        <f t="shared" si="0"/>
        <v>21251844</v>
      </c>
      <c r="I5" s="21">
        <f t="shared" si="0"/>
        <v>26262362</v>
      </c>
      <c r="J5" s="21">
        <f t="shared" si="0"/>
        <v>68461993</v>
      </c>
      <c r="K5" s="21">
        <f t="shared" si="0"/>
        <v>29537512</v>
      </c>
      <c r="L5" s="21">
        <f t="shared" si="0"/>
        <v>0</v>
      </c>
      <c r="M5" s="21">
        <f t="shared" si="0"/>
        <v>0</v>
      </c>
      <c r="N5" s="21">
        <f t="shared" si="0"/>
        <v>29537512</v>
      </c>
      <c r="O5" s="21">
        <f t="shared" si="0"/>
        <v>28171668</v>
      </c>
      <c r="P5" s="21">
        <f t="shared" si="0"/>
        <v>27094157</v>
      </c>
      <c r="Q5" s="21">
        <f t="shared" si="0"/>
        <v>81901390</v>
      </c>
      <c r="R5" s="21">
        <f t="shared" si="0"/>
        <v>137167215</v>
      </c>
      <c r="S5" s="21">
        <f t="shared" si="0"/>
        <v>21186180</v>
      </c>
      <c r="T5" s="21">
        <f t="shared" si="0"/>
        <v>21424380</v>
      </c>
      <c r="U5" s="21">
        <f t="shared" si="0"/>
        <v>22480880</v>
      </c>
      <c r="V5" s="21">
        <f t="shared" si="0"/>
        <v>65091440</v>
      </c>
      <c r="W5" s="21">
        <f t="shared" si="0"/>
        <v>300258160</v>
      </c>
      <c r="X5" s="21">
        <f t="shared" si="0"/>
        <v>339407311</v>
      </c>
      <c r="Y5" s="21">
        <f t="shared" si="0"/>
        <v>-39149151</v>
      </c>
      <c r="Z5" s="4">
        <f>+IF(X5&lt;&gt;0,+(Y5/X5)*100,0)</f>
        <v>-11.534563261072476</v>
      </c>
      <c r="AA5" s="19">
        <f>SUM(AA6:AA8)</f>
        <v>339407311</v>
      </c>
    </row>
    <row r="6" spans="1:27" ht="12.75">
      <c r="A6" s="5" t="s">
        <v>32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/>
      <c r="AA6" s="22"/>
    </row>
    <row r="7" spans="1:27" ht="12.75">
      <c r="A7" s="5" t="s">
        <v>33</v>
      </c>
      <c r="B7" s="3"/>
      <c r="C7" s="25">
        <v>76468417</v>
      </c>
      <c r="D7" s="25"/>
      <c r="E7" s="26">
        <v>294075095</v>
      </c>
      <c r="F7" s="27">
        <v>339407311</v>
      </c>
      <c r="G7" s="27">
        <v>20947787</v>
      </c>
      <c r="H7" s="27">
        <v>21251844</v>
      </c>
      <c r="I7" s="27">
        <v>26262362</v>
      </c>
      <c r="J7" s="27">
        <v>68461993</v>
      </c>
      <c r="K7" s="27">
        <v>29537512</v>
      </c>
      <c r="L7" s="27"/>
      <c r="M7" s="27"/>
      <c r="N7" s="27">
        <v>29537512</v>
      </c>
      <c r="O7" s="27">
        <v>28171668</v>
      </c>
      <c r="P7" s="27">
        <v>27094157</v>
      </c>
      <c r="Q7" s="27">
        <v>81901390</v>
      </c>
      <c r="R7" s="27">
        <v>137167215</v>
      </c>
      <c r="S7" s="27">
        <v>21186180</v>
      </c>
      <c r="T7" s="27">
        <v>21424380</v>
      </c>
      <c r="U7" s="27">
        <v>22480880</v>
      </c>
      <c r="V7" s="27">
        <v>65091440</v>
      </c>
      <c r="W7" s="27">
        <v>300258160</v>
      </c>
      <c r="X7" s="27">
        <v>339407311</v>
      </c>
      <c r="Y7" s="27">
        <v>-39149151</v>
      </c>
      <c r="Z7" s="7">
        <v>-11.53</v>
      </c>
      <c r="AA7" s="25">
        <v>339407311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-2000853</v>
      </c>
      <c r="D9" s="19">
        <f>SUM(D10:D14)</f>
        <v>0</v>
      </c>
      <c r="E9" s="20">
        <f t="shared" si="1"/>
        <v>1826000</v>
      </c>
      <c r="F9" s="21">
        <f t="shared" si="1"/>
        <v>1826000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896000</v>
      </c>
      <c r="R9" s="21">
        <f t="shared" si="1"/>
        <v>896000</v>
      </c>
      <c r="S9" s="21">
        <f t="shared" si="1"/>
        <v>0</v>
      </c>
      <c r="T9" s="21">
        <f t="shared" si="1"/>
        <v>0</v>
      </c>
      <c r="U9" s="21">
        <f t="shared" si="1"/>
        <v>200000</v>
      </c>
      <c r="V9" s="21">
        <f t="shared" si="1"/>
        <v>200000</v>
      </c>
      <c r="W9" s="21">
        <f t="shared" si="1"/>
        <v>1096000</v>
      </c>
      <c r="X9" s="21">
        <f t="shared" si="1"/>
        <v>1826000</v>
      </c>
      <c r="Y9" s="21">
        <f t="shared" si="1"/>
        <v>-730000</v>
      </c>
      <c r="Z9" s="4">
        <f>+IF(X9&lt;&gt;0,+(Y9/X9)*100,0)</f>
        <v>-39.97809419496166</v>
      </c>
      <c r="AA9" s="19">
        <f>SUM(AA10:AA14)</f>
        <v>1826000</v>
      </c>
    </row>
    <row r="10" spans="1:27" ht="12.75">
      <c r="A10" s="5" t="s">
        <v>36</v>
      </c>
      <c r="B10" s="3"/>
      <c r="C10" s="22">
        <v>-209888</v>
      </c>
      <c r="D10" s="22"/>
      <c r="E10" s="23">
        <v>771000</v>
      </c>
      <c r="F10" s="24">
        <v>771000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>
        <v>200000</v>
      </c>
      <c r="V10" s="24">
        <v>200000</v>
      </c>
      <c r="W10" s="24">
        <v>200000</v>
      </c>
      <c r="X10" s="24">
        <v>771000</v>
      </c>
      <c r="Y10" s="24">
        <v>-571000</v>
      </c>
      <c r="Z10" s="6">
        <v>-74.06</v>
      </c>
      <c r="AA10" s="22">
        <v>771000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>
        <v>-1790965</v>
      </c>
      <c r="D12" s="22"/>
      <c r="E12" s="23">
        <v>1055000</v>
      </c>
      <c r="F12" s="24">
        <v>1055000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>
        <v>896000</v>
      </c>
      <c r="R12" s="24">
        <v>896000</v>
      </c>
      <c r="S12" s="24"/>
      <c r="T12" s="24"/>
      <c r="U12" s="24"/>
      <c r="V12" s="24"/>
      <c r="W12" s="24">
        <v>896000</v>
      </c>
      <c r="X12" s="24">
        <v>1055000</v>
      </c>
      <c r="Y12" s="24">
        <v>-159000</v>
      </c>
      <c r="Z12" s="6">
        <v>-15.07</v>
      </c>
      <c r="AA12" s="22">
        <v>1055000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2760641</v>
      </c>
      <c r="F15" s="21">
        <f t="shared" si="2"/>
        <v>14953000</v>
      </c>
      <c r="G15" s="21">
        <f t="shared" si="2"/>
        <v>40049</v>
      </c>
      <c r="H15" s="21">
        <f t="shared" si="2"/>
        <v>21965</v>
      </c>
      <c r="I15" s="21">
        <f t="shared" si="2"/>
        <v>12973</v>
      </c>
      <c r="J15" s="21">
        <f t="shared" si="2"/>
        <v>74987</v>
      </c>
      <c r="K15" s="21">
        <f t="shared" si="2"/>
        <v>23317</v>
      </c>
      <c r="L15" s="21">
        <f t="shared" si="2"/>
        <v>0</v>
      </c>
      <c r="M15" s="21">
        <f t="shared" si="2"/>
        <v>0</v>
      </c>
      <c r="N15" s="21">
        <f t="shared" si="2"/>
        <v>23317</v>
      </c>
      <c r="O15" s="21">
        <f t="shared" si="2"/>
        <v>13811</v>
      </c>
      <c r="P15" s="21">
        <f t="shared" si="2"/>
        <v>14807625</v>
      </c>
      <c r="Q15" s="21">
        <f t="shared" si="2"/>
        <v>10023774</v>
      </c>
      <c r="R15" s="21">
        <f t="shared" si="2"/>
        <v>24845210</v>
      </c>
      <c r="S15" s="21">
        <f t="shared" si="2"/>
        <v>9284</v>
      </c>
      <c r="T15" s="21">
        <f t="shared" si="2"/>
        <v>19779</v>
      </c>
      <c r="U15" s="21">
        <f t="shared" si="2"/>
        <v>24176</v>
      </c>
      <c r="V15" s="21">
        <f t="shared" si="2"/>
        <v>53239</v>
      </c>
      <c r="W15" s="21">
        <f t="shared" si="2"/>
        <v>24996753</v>
      </c>
      <c r="X15" s="21">
        <f t="shared" si="2"/>
        <v>14953000</v>
      </c>
      <c r="Y15" s="21">
        <f t="shared" si="2"/>
        <v>10043753</v>
      </c>
      <c r="Z15" s="4">
        <f>+IF(X15&lt;&gt;0,+(Y15/X15)*100,0)</f>
        <v>67.16881562228315</v>
      </c>
      <c r="AA15" s="19">
        <f>SUM(AA16:AA18)</f>
        <v>14953000</v>
      </c>
    </row>
    <row r="16" spans="1:27" ht="12.75">
      <c r="A16" s="5" t="s">
        <v>42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/>
      <c r="AA16" s="22"/>
    </row>
    <row r="17" spans="1:27" ht="12.75">
      <c r="A17" s="5" t="s">
        <v>43</v>
      </c>
      <c r="B17" s="3"/>
      <c r="C17" s="22"/>
      <c r="D17" s="22"/>
      <c r="E17" s="23">
        <v>2760641</v>
      </c>
      <c r="F17" s="24">
        <v>14953000</v>
      </c>
      <c r="G17" s="24">
        <v>40049</v>
      </c>
      <c r="H17" s="24">
        <v>21965</v>
      </c>
      <c r="I17" s="24">
        <v>12973</v>
      </c>
      <c r="J17" s="24">
        <v>74987</v>
      </c>
      <c r="K17" s="24">
        <v>23317</v>
      </c>
      <c r="L17" s="24"/>
      <c r="M17" s="24"/>
      <c r="N17" s="24">
        <v>23317</v>
      </c>
      <c r="O17" s="24">
        <v>13811</v>
      </c>
      <c r="P17" s="24">
        <v>14807625</v>
      </c>
      <c r="Q17" s="24">
        <v>10023774</v>
      </c>
      <c r="R17" s="24">
        <v>24845210</v>
      </c>
      <c r="S17" s="24">
        <v>9284</v>
      </c>
      <c r="T17" s="24">
        <v>19779</v>
      </c>
      <c r="U17" s="24">
        <v>24176</v>
      </c>
      <c r="V17" s="24">
        <v>53239</v>
      </c>
      <c r="W17" s="24">
        <v>24996753</v>
      </c>
      <c r="X17" s="24">
        <v>14953000</v>
      </c>
      <c r="Y17" s="24">
        <v>10043753</v>
      </c>
      <c r="Z17" s="6">
        <v>67.17</v>
      </c>
      <c r="AA17" s="22">
        <v>14953000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2034325</v>
      </c>
      <c r="D19" s="19">
        <f>SUM(D20:D23)</f>
        <v>0</v>
      </c>
      <c r="E19" s="20">
        <f t="shared" si="3"/>
        <v>4000000</v>
      </c>
      <c r="F19" s="21">
        <f t="shared" si="3"/>
        <v>4000000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2000000</v>
      </c>
      <c r="Q19" s="21">
        <f t="shared" si="3"/>
        <v>0</v>
      </c>
      <c r="R19" s="21">
        <f t="shared" si="3"/>
        <v>2000000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2000000</v>
      </c>
      <c r="X19" s="21">
        <f t="shared" si="3"/>
        <v>4000000</v>
      </c>
      <c r="Y19" s="21">
        <f t="shared" si="3"/>
        <v>-2000000</v>
      </c>
      <c r="Z19" s="4">
        <f>+IF(X19&lt;&gt;0,+(Y19/X19)*100,0)</f>
        <v>-50</v>
      </c>
      <c r="AA19" s="19">
        <f>SUM(AA20:AA23)</f>
        <v>4000000</v>
      </c>
    </row>
    <row r="20" spans="1:27" ht="12.75">
      <c r="A20" s="5" t="s">
        <v>46</v>
      </c>
      <c r="B20" s="3"/>
      <c r="C20" s="22">
        <v>2034325</v>
      </c>
      <c r="D20" s="22"/>
      <c r="E20" s="23">
        <v>4000000</v>
      </c>
      <c r="F20" s="24">
        <v>4000000</v>
      </c>
      <c r="G20" s="24"/>
      <c r="H20" s="24"/>
      <c r="I20" s="24"/>
      <c r="J20" s="24"/>
      <c r="K20" s="24"/>
      <c r="L20" s="24"/>
      <c r="M20" s="24"/>
      <c r="N20" s="24"/>
      <c r="O20" s="24"/>
      <c r="P20" s="24">
        <v>2000000</v>
      </c>
      <c r="Q20" s="24"/>
      <c r="R20" s="24">
        <v>2000000</v>
      </c>
      <c r="S20" s="24"/>
      <c r="T20" s="24"/>
      <c r="U20" s="24"/>
      <c r="V20" s="24"/>
      <c r="W20" s="24">
        <v>2000000</v>
      </c>
      <c r="X20" s="24">
        <v>4000000</v>
      </c>
      <c r="Y20" s="24">
        <v>-2000000</v>
      </c>
      <c r="Z20" s="6">
        <v>-50</v>
      </c>
      <c r="AA20" s="22">
        <v>4000000</v>
      </c>
    </row>
    <row r="21" spans="1:27" ht="12.75">
      <c r="A21" s="5" t="s">
        <v>47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/>
      <c r="AA21" s="22"/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25"/>
    </row>
    <row r="23" spans="1:27" ht="12.75">
      <c r="A23" s="5" t="s">
        <v>49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/>
      <c r="AA23" s="22"/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76501889</v>
      </c>
      <c r="D25" s="40">
        <f>+D5+D9+D15+D19+D24</f>
        <v>0</v>
      </c>
      <c r="E25" s="41">
        <f t="shared" si="4"/>
        <v>302661736</v>
      </c>
      <c r="F25" s="42">
        <f t="shared" si="4"/>
        <v>360186311</v>
      </c>
      <c r="G25" s="42">
        <f t="shared" si="4"/>
        <v>20987836</v>
      </c>
      <c r="H25" s="42">
        <f t="shared" si="4"/>
        <v>21273809</v>
      </c>
      <c r="I25" s="42">
        <f t="shared" si="4"/>
        <v>26275335</v>
      </c>
      <c r="J25" s="42">
        <f t="shared" si="4"/>
        <v>68536980</v>
      </c>
      <c r="K25" s="42">
        <f t="shared" si="4"/>
        <v>29560829</v>
      </c>
      <c r="L25" s="42">
        <f t="shared" si="4"/>
        <v>0</v>
      </c>
      <c r="M25" s="42">
        <f t="shared" si="4"/>
        <v>0</v>
      </c>
      <c r="N25" s="42">
        <f t="shared" si="4"/>
        <v>29560829</v>
      </c>
      <c r="O25" s="42">
        <f t="shared" si="4"/>
        <v>28185479</v>
      </c>
      <c r="P25" s="42">
        <f t="shared" si="4"/>
        <v>43901782</v>
      </c>
      <c r="Q25" s="42">
        <f t="shared" si="4"/>
        <v>92821164</v>
      </c>
      <c r="R25" s="42">
        <f t="shared" si="4"/>
        <v>164908425</v>
      </c>
      <c r="S25" s="42">
        <f t="shared" si="4"/>
        <v>21195464</v>
      </c>
      <c r="T25" s="42">
        <f t="shared" si="4"/>
        <v>21444159</v>
      </c>
      <c r="U25" s="42">
        <f t="shared" si="4"/>
        <v>22705056</v>
      </c>
      <c r="V25" s="42">
        <f t="shared" si="4"/>
        <v>65344679</v>
      </c>
      <c r="W25" s="42">
        <f t="shared" si="4"/>
        <v>328350913</v>
      </c>
      <c r="X25" s="42">
        <f t="shared" si="4"/>
        <v>360186311</v>
      </c>
      <c r="Y25" s="42">
        <f t="shared" si="4"/>
        <v>-31835398</v>
      </c>
      <c r="Z25" s="43">
        <f>+IF(X25&lt;&gt;0,+(Y25/X25)*100,0)</f>
        <v>-8.838591869750429</v>
      </c>
      <c r="AA25" s="40">
        <f>+AA5+AA9+AA15+AA19+AA24</f>
        <v>360186311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160274393</v>
      </c>
      <c r="D28" s="19">
        <f>SUM(D29:D31)</f>
        <v>0</v>
      </c>
      <c r="E28" s="20">
        <f t="shared" si="5"/>
        <v>184108363</v>
      </c>
      <c r="F28" s="21">
        <f t="shared" si="5"/>
        <v>168390176</v>
      </c>
      <c r="G28" s="21">
        <f t="shared" si="5"/>
        <v>3243406</v>
      </c>
      <c r="H28" s="21">
        <f t="shared" si="5"/>
        <v>7653400</v>
      </c>
      <c r="I28" s="21">
        <f t="shared" si="5"/>
        <v>4709817</v>
      </c>
      <c r="J28" s="21">
        <f t="shared" si="5"/>
        <v>15606623</v>
      </c>
      <c r="K28" s="21">
        <f t="shared" si="5"/>
        <v>4353804</v>
      </c>
      <c r="L28" s="21">
        <f t="shared" si="5"/>
        <v>0</v>
      </c>
      <c r="M28" s="21">
        <f t="shared" si="5"/>
        <v>0</v>
      </c>
      <c r="N28" s="21">
        <f t="shared" si="5"/>
        <v>4353804</v>
      </c>
      <c r="O28" s="21">
        <f t="shared" si="5"/>
        <v>4415166</v>
      </c>
      <c r="P28" s="21">
        <f t="shared" si="5"/>
        <v>4074589</v>
      </c>
      <c r="Q28" s="21">
        <f t="shared" si="5"/>
        <v>7295663</v>
      </c>
      <c r="R28" s="21">
        <f t="shared" si="5"/>
        <v>15785418</v>
      </c>
      <c r="S28" s="21">
        <f t="shared" si="5"/>
        <v>4337514</v>
      </c>
      <c r="T28" s="21">
        <f t="shared" si="5"/>
        <v>7680485</v>
      </c>
      <c r="U28" s="21">
        <f t="shared" si="5"/>
        <v>12989045</v>
      </c>
      <c r="V28" s="21">
        <f t="shared" si="5"/>
        <v>25007044</v>
      </c>
      <c r="W28" s="21">
        <f t="shared" si="5"/>
        <v>60752889</v>
      </c>
      <c r="X28" s="21">
        <f t="shared" si="5"/>
        <v>168390176</v>
      </c>
      <c r="Y28" s="21">
        <f t="shared" si="5"/>
        <v>-107637287</v>
      </c>
      <c r="Z28" s="4">
        <f>+IF(X28&lt;&gt;0,+(Y28/X28)*100,0)</f>
        <v>-63.92135785878625</v>
      </c>
      <c r="AA28" s="19">
        <f>SUM(AA29:AA31)</f>
        <v>168390176</v>
      </c>
    </row>
    <row r="29" spans="1:27" ht="12.75">
      <c r="A29" s="5" t="s">
        <v>32</v>
      </c>
      <c r="B29" s="3"/>
      <c r="C29" s="22">
        <v>-6615537</v>
      </c>
      <c r="D29" s="22"/>
      <c r="E29" s="23">
        <v>33784252</v>
      </c>
      <c r="F29" s="24">
        <v>27384499</v>
      </c>
      <c r="G29" s="24">
        <v>1842243</v>
      </c>
      <c r="H29" s="24">
        <v>2402151</v>
      </c>
      <c r="I29" s="24">
        <v>1966685</v>
      </c>
      <c r="J29" s="24">
        <v>6211079</v>
      </c>
      <c r="K29" s="24">
        <v>1719123</v>
      </c>
      <c r="L29" s="24"/>
      <c r="M29" s="24"/>
      <c r="N29" s="24">
        <v>1719123</v>
      </c>
      <c r="O29" s="24">
        <v>1881610</v>
      </c>
      <c r="P29" s="24">
        <v>1076125</v>
      </c>
      <c r="Q29" s="24">
        <v>2453113</v>
      </c>
      <c r="R29" s="24">
        <v>5410848</v>
      </c>
      <c r="S29" s="24">
        <v>1113013</v>
      </c>
      <c r="T29" s="24">
        <v>5061336</v>
      </c>
      <c r="U29" s="24">
        <v>3037898</v>
      </c>
      <c r="V29" s="24">
        <v>9212247</v>
      </c>
      <c r="W29" s="24">
        <v>22553297</v>
      </c>
      <c r="X29" s="24">
        <v>27384499</v>
      </c>
      <c r="Y29" s="24">
        <v>-4831202</v>
      </c>
      <c r="Z29" s="6">
        <v>-17.64</v>
      </c>
      <c r="AA29" s="22">
        <v>27384499</v>
      </c>
    </row>
    <row r="30" spans="1:27" ht="12.75">
      <c r="A30" s="5" t="s">
        <v>33</v>
      </c>
      <c r="B30" s="3"/>
      <c r="C30" s="25">
        <v>166889930</v>
      </c>
      <c r="D30" s="25"/>
      <c r="E30" s="26">
        <v>150324111</v>
      </c>
      <c r="F30" s="27">
        <v>141005677</v>
      </c>
      <c r="G30" s="27">
        <v>1401163</v>
      </c>
      <c r="H30" s="27">
        <v>5251249</v>
      </c>
      <c r="I30" s="27">
        <v>2743132</v>
      </c>
      <c r="J30" s="27">
        <v>9395544</v>
      </c>
      <c r="K30" s="27">
        <v>2634681</v>
      </c>
      <c r="L30" s="27"/>
      <c r="M30" s="27"/>
      <c r="N30" s="27">
        <v>2634681</v>
      </c>
      <c r="O30" s="27">
        <v>2533556</v>
      </c>
      <c r="P30" s="27">
        <v>2998464</v>
      </c>
      <c r="Q30" s="27">
        <v>4842550</v>
      </c>
      <c r="R30" s="27">
        <v>10374570</v>
      </c>
      <c r="S30" s="27">
        <v>3224501</v>
      </c>
      <c r="T30" s="27">
        <v>2619149</v>
      </c>
      <c r="U30" s="27">
        <v>9951147</v>
      </c>
      <c r="V30" s="27">
        <v>15794797</v>
      </c>
      <c r="W30" s="27">
        <v>38199592</v>
      </c>
      <c r="X30" s="27">
        <v>141005677</v>
      </c>
      <c r="Y30" s="27">
        <v>-102806085</v>
      </c>
      <c r="Z30" s="7">
        <v>-72.91</v>
      </c>
      <c r="AA30" s="25">
        <v>141005677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5801315</v>
      </c>
      <c r="D32" s="19">
        <f>SUM(D33:D37)</f>
        <v>0</v>
      </c>
      <c r="E32" s="20">
        <f t="shared" si="6"/>
        <v>5544769</v>
      </c>
      <c r="F32" s="21">
        <f t="shared" si="6"/>
        <v>5906490</v>
      </c>
      <c r="G32" s="21">
        <f t="shared" si="6"/>
        <v>162391</v>
      </c>
      <c r="H32" s="21">
        <f t="shared" si="6"/>
        <v>301203</v>
      </c>
      <c r="I32" s="21">
        <f t="shared" si="6"/>
        <v>213115</v>
      </c>
      <c r="J32" s="21">
        <f t="shared" si="6"/>
        <v>676709</v>
      </c>
      <c r="K32" s="21">
        <f t="shared" si="6"/>
        <v>182493</v>
      </c>
      <c r="L32" s="21">
        <f t="shared" si="6"/>
        <v>0</v>
      </c>
      <c r="M32" s="21">
        <f t="shared" si="6"/>
        <v>0</v>
      </c>
      <c r="N32" s="21">
        <f t="shared" si="6"/>
        <v>182493</v>
      </c>
      <c r="O32" s="21">
        <f t="shared" si="6"/>
        <v>156148</v>
      </c>
      <c r="P32" s="21">
        <f t="shared" si="6"/>
        <v>43837</v>
      </c>
      <c r="Q32" s="21">
        <f t="shared" si="6"/>
        <v>152755</v>
      </c>
      <c r="R32" s="21">
        <f t="shared" si="6"/>
        <v>352740</v>
      </c>
      <c r="S32" s="21">
        <f t="shared" si="6"/>
        <v>135693</v>
      </c>
      <c r="T32" s="21">
        <f t="shared" si="6"/>
        <v>164053</v>
      </c>
      <c r="U32" s="21">
        <f t="shared" si="6"/>
        <v>204542</v>
      </c>
      <c r="V32" s="21">
        <f t="shared" si="6"/>
        <v>504288</v>
      </c>
      <c r="W32" s="21">
        <f t="shared" si="6"/>
        <v>1716230</v>
      </c>
      <c r="X32" s="21">
        <f t="shared" si="6"/>
        <v>5906490</v>
      </c>
      <c r="Y32" s="21">
        <f t="shared" si="6"/>
        <v>-4190260</v>
      </c>
      <c r="Z32" s="4">
        <f>+IF(X32&lt;&gt;0,+(Y32/X32)*100,0)</f>
        <v>-70.94331828209309</v>
      </c>
      <c r="AA32" s="19">
        <f>SUM(AA33:AA37)</f>
        <v>5906490</v>
      </c>
    </row>
    <row r="33" spans="1:27" ht="12.75">
      <c r="A33" s="5" t="s">
        <v>36</v>
      </c>
      <c r="B33" s="3"/>
      <c r="C33" s="22">
        <v>5322124</v>
      </c>
      <c r="D33" s="22"/>
      <c r="E33" s="23">
        <v>3540493</v>
      </c>
      <c r="F33" s="24">
        <v>3762214</v>
      </c>
      <c r="G33" s="24">
        <v>96170</v>
      </c>
      <c r="H33" s="24">
        <v>270711</v>
      </c>
      <c r="I33" s="24">
        <v>213115</v>
      </c>
      <c r="J33" s="24">
        <v>579996</v>
      </c>
      <c r="K33" s="24">
        <v>182493</v>
      </c>
      <c r="L33" s="24"/>
      <c r="M33" s="24"/>
      <c r="N33" s="24">
        <v>182493</v>
      </c>
      <c r="O33" s="24">
        <v>156148</v>
      </c>
      <c r="P33" s="24">
        <v>43837</v>
      </c>
      <c r="Q33" s="24">
        <v>140402</v>
      </c>
      <c r="R33" s="24">
        <v>340387</v>
      </c>
      <c r="S33" s="24">
        <v>120293</v>
      </c>
      <c r="T33" s="24">
        <v>127613</v>
      </c>
      <c r="U33" s="24">
        <v>183594</v>
      </c>
      <c r="V33" s="24">
        <v>431500</v>
      </c>
      <c r="W33" s="24">
        <v>1534376</v>
      </c>
      <c r="X33" s="24">
        <v>3762214</v>
      </c>
      <c r="Y33" s="24">
        <v>-2227838</v>
      </c>
      <c r="Z33" s="6">
        <v>-59.22</v>
      </c>
      <c r="AA33" s="22">
        <v>3762214</v>
      </c>
    </row>
    <row r="34" spans="1:27" ht="12.75">
      <c r="A34" s="5" t="s">
        <v>37</v>
      </c>
      <c r="B34" s="3"/>
      <c r="C34" s="22">
        <v>628141</v>
      </c>
      <c r="D34" s="22"/>
      <c r="E34" s="23">
        <v>106700</v>
      </c>
      <c r="F34" s="24">
        <v>256700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>
        <v>256700</v>
      </c>
      <c r="Y34" s="24">
        <v>-256700</v>
      </c>
      <c r="Z34" s="6">
        <v>-100</v>
      </c>
      <c r="AA34" s="22">
        <v>256700</v>
      </c>
    </row>
    <row r="35" spans="1:27" ht="12.75">
      <c r="A35" s="5" t="s">
        <v>38</v>
      </c>
      <c r="B35" s="3"/>
      <c r="C35" s="22">
        <v>739928</v>
      </c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/>
      <c r="AA35" s="22"/>
    </row>
    <row r="36" spans="1:27" ht="12.75">
      <c r="A36" s="5" t="s">
        <v>39</v>
      </c>
      <c r="B36" s="3"/>
      <c r="C36" s="22">
        <v>-888878</v>
      </c>
      <c r="D36" s="22"/>
      <c r="E36" s="23">
        <v>1897576</v>
      </c>
      <c r="F36" s="24">
        <v>1887576</v>
      </c>
      <c r="G36" s="24">
        <v>66221</v>
      </c>
      <c r="H36" s="24">
        <v>30492</v>
      </c>
      <c r="I36" s="24"/>
      <c r="J36" s="24">
        <v>96713</v>
      </c>
      <c r="K36" s="24"/>
      <c r="L36" s="24"/>
      <c r="M36" s="24"/>
      <c r="N36" s="24"/>
      <c r="O36" s="24"/>
      <c r="P36" s="24"/>
      <c r="Q36" s="24">
        <v>12353</v>
      </c>
      <c r="R36" s="24">
        <v>12353</v>
      </c>
      <c r="S36" s="24">
        <v>15400</v>
      </c>
      <c r="T36" s="24">
        <v>36440</v>
      </c>
      <c r="U36" s="24">
        <v>20948</v>
      </c>
      <c r="V36" s="24">
        <v>72788</v>
      </c>
      <c r="W36" s="24">
        <v>181854</v>
      </c>
      <c r="X36" s="24">
        <v>1887576</v>
      </c>
      <c r="Y36" s="24">
        <v>-1705722</v>
      </c>
      <c r="Z36" s="6">
        <v>-90.37</v>
      </c>
      <c r="AA36" s="22">
        <v>1887576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11067637</v>
      </c>
      <c r="D38" s="19">
        <f>SUM(D39:D41)</f>
        <v>0</v>
      </c>
      <c r="E38" s="20">
        <f t="shared" si="7"/>
        <v>20470225</v>
      </c>
      <c r="F38" s="21">
        <f t="shared" si="7"/>
        <v>13878225</v>
      </c>
      <c r="G38" s="21">
        <f t="shared" si="7"/>
        <v>0</v>
      </c>
      <c r="H38" s="21">
        <f t="shared" si="7"/>
        <v>3147194</v>
      </c>
      <c r="I38" s="21">
        <f t="shared" si="7"/>
        <v>1429063</v>
      </c>
      <c r="J38" s="21">
        <f t="shared" si="7"/>
        <v>4576257</v>
      </c>
      <c r="K38" s="21">
        <f t="shared" si="7"/>
        <v>1427541</v>
      </c>
      <c r="L38" s="21">
        <f t="shared" si="7"/>
        <v>0</v>
      </c>
      <c r="M38" s="21">
        <f t="shared" si="7"/>
        <v>0</v>
      </c>
      <c r="N38" s="21">
        <f t="shared" si="7"/>
        <v>1427541</v>
      </c>
      <c r="O38" s="21">
        <f t="shared" si="7"/>
        <v>1434269</v>
      </c>
      <c r="P38" s="21">
        <f t="shared" si="7"/>
        <v>1263938</v>
      </c>
      <c r="Q38" s="21">
        <f t="shared" si="7"/>
        <v>2115910</v>
      </c>
      <c r="R38" s="21">
        <f t="shared" si="7"/>
        <v>4814117</v>
      </c>
      <c r="S38" s="21">
        <f t="shared" si="7"/>
        <v>1328909</v>
      </c>
      <c r="T38" s="21">
        <f t="shared" si="7"/>
        <v>1421623</v>
      </c>
      <c r="U38" s="21">
        <f t="shared" si="7"/>
        <v>1386376</v>
      </c>
      <c r="V38" s="21">
        <f t="shared" si="7"/>
        <v>4136908</v>
      </c>
      <c r="W38" s="21">
        <f t="shared" si="7"/>
        <v>14954823</v>
      </c>
      <c r="X38" s="21">
        <f t="shared" si="7"/>
        <v>13878225</v>
      </c>
      <c r="Y38" s="21">
        <f t="shared" si="7"/>
        <v>1076598</v>
      </c>
      <c r="Z38" s="4">
        <f>+IF(X38&lt;&gt;0,+(Y38/X38)*100,0)</f>
        <v>7.757461779154035</v>
      </c>
      <c r="AA38" s="19">
        <f>SUM(AA39:AA41)</f>
        <v>13878225</v>
      </c>
    </row>
    <row r="39" spans="1:27" ht="12.75">
      <c r="A39" s="5" t="s">
        <v>42</v>
      </c>
      <c r="B39" s="3"/>
      <c r="C39" s="22">
        <v>95293</v>
      </c>
      <c r="D39" s="22"/>
      <c r="E39" s="23">
        <v>950030</v>
      </c>
      <c r="F39" s="24">
        <v>950030</v>
      </c>
      <c r="G39" s="24"/>
      <c r="H39" s="24">
        <v>109703</v>
      </c>
      <c r="I39" s="24">
        <v>118955</v>
      </c>
      <c r="J39" s="24">
        <v>228658</v>
      </c>
      <c r="K39" s="24">
        <v>71329</v>
      </c>
      <c r="L39" s="24"/>
      <c r="M39" s="24"/>
      <c r="N39" s="24">
        <v>71329</v>
      </c>
      <c r="O39" s="24">
        <v>71425</v>
      </c>
      <c r="P39" s="24">
        <v>71425</v>
      </c>
      <c r="Q39" s="24">
        <v>89508</v>
      </c>
      <c r="R39" s="24">
        <v>232358</v>
      </c>
      <c r="S39" s="24">
        <v>71425</v>
      </c>
      <c r="T39" s="24">
        <v>73736</v>
      </c>
      <c r="U39" s="24">
        <v>66341</v>
      </c>
      <c r="V39" s="24">
        <v>211502</v>
      </c>
      <c r="W39" s="24">
        <v>743847</v>
      </c>
      <c r="X39" s="24">
        <v>950030</v>
      </c>
      <c r="Y39" s="24">
        <v>-206183</v>
      </c>
      <c r="Z39" s="6">
        <v>-21.7</v>
      </c>
      <c r="AA39" s="22">
        <v>950030</v>
      </c>
    </row>
    <row r="40" spans="1:27" ht="12.75">
      <c r="A40" s="5" t="s">
        <v>43</v>
      </c>
      <c r="B40" s="3"/>
      <c r="C40" s="22">
        <v>10972344</v>
      </c>
      <c r="D40" s="22"/>
      <c r="E40" s="23">
        <v>19520195</v>
      </c>
      <c r="F40" s="24">
        <v>12928195</v>
      </c>
      <c r="G40" s="24"/>
      <c r="H40" s="24">
        <v>3037491</v>
      </c>
      <c r="I40" s="24">
        <v>1310108</v>
      </c>
      <c r="J40" s="24">
        <v>4347599</v>
      </c>
      <c r="K40" s="24">
        <v>1356212</v>
      </c>
      <c r="L40" s="24"/>
      <c r="M40" s="24"/>
      <c r="N40" s="24">
        <v>1356212</v>
      </c>
      <c r="O40" s="24">
        <v>1362844</v>
      </c>
      <c r="P40" s="24">
        <v>1192513</v>
      </c>
      <c r="Q40" s="24">
        <v>2026402</v>
      </c>
      <c r="R40" s="24">
        <v>4581759</v>
      </c>
      <c r="S40" s="24">
        <v>1257484</v>
      </c>
      <c r="T40" s="24">
        <v>1347887</v>
      </c>
      <c r="U40" s="24">
        <v>1320035</v>
      </c>
      <c r="V40" s="24">
        <v>3925406</v>
      </c>
      <c r="W40" s="24">
        <v>14210976</v>
      </c>
      <c r="X40" s="24">
        <v>12928195</v>
      </c>
      <c r="Y40" s="24">
        <v>1282781</v>
      </c>
      <c r="Z40" s="6">
        <v>9.92</v>
      </c>
      <c r="AA40" s="22">
        <v>12928195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41320795</v>
      </c>
      <c r="D42" s="19">
        <f>SUM(D43:D46)</f>
        <v>0</v>
      </c>
      <c r="E42" s="20">
        <f t="shared" si="8"/>
        <v>135799937</v>
      </c>
      <c r="F42" s="21">
        <f t="shared" si="8"/>
        <v>101207039</v>
      </c>
      <c r="G42" s="21">
        <f t="shared" si="8"/>
        <v>314045</v>
      </c>
      <c r="H42" s="21">
        <f t="shared" si="8"/>
        <v>9802479</v>
      </c>
      <c r="I42" s="21">
        <f t="shared" si="8"/>
        <v>9114084</v>
      </c>
      <c r="J42" s="21">
        <f t="shared" si="8"/>
        <v>19230608</v>
      </c>
      <c r="K42" s="21">
        <f t="shared" si="8"/>
        <v>1796951</v>
      </c>
      <c r="L42" s="21">
        <f t="shared" si="8"/>
        <v>0</v>
      </c>
      <c r="M42" s="21">
        <f t="shared" si="8"/>
        <v>0</v>
      </c>
      <c r="N42" s="21">
        <f t="shared" si="8"/>
        <v>1796951</v>
      </c>
      <c r="O42" s="21">
        <f t="shared" si="8"/>
        <v>2896294</v>
      </c>
      <c r="P42" s="21">
        <f t="shared" si="8"/>
        <v>24978028</v>
      </c>
      <c r="Q42" s="21">
        <f t="shared" si="8"/>
        <v>2504794</v>
      </c>
      <c r="R42" s="21">
        <f t="shared" si="8"/>
        <v>30379116</v>
      </c>
      <c r="S42" s="21">
        <f t="shared" si="8"/>
        <v>2452762</v>
      </c>
      <c r="T42" s="21">
        <f t="shared" si="8"/>
        <v>15944177</v>
      </c>
      <c r="U42" s="21">
        <f t="shared" si="8"/>
        <v>13550570</v>
      </c>
      <c r="V42" s="21">
        <f t="shared" si="8"/>
        <v>31947509</v>
      </c>
      <c r="W42" s="21">
        <f t="shared" si="8"/>
        <v>83354184</v>
      </c>
      <c r="X42" s="21">
        <f t="shared" si="8"/>
        <v>101207039</v>
      </c>
      <c r="Y42" s="21">
        <f t="shared" si="8"/>
        <v>-17852855</v>
      </c>
      <c r="Z42" s="4">
        <f>+IF(X42&lt;&gt;0,+(Y42/X42)*100,0)</f>
        <v>-17.6399341156498</v>
      </c>
      <c r="AA42" s="19">
        <f>SUM(AA43:AA46)</f>
        <v>101207039</v>
      </c>
    </row>
    <row r="43" spans="1:27" ht="12.75">
      <c r="A43" s="5" t="s">
        <v>46</v>
      </c>
      <c r="B43" s="3"/>
      <c r="C43" s="22">
        <v>18884694</v>
      </c>
      <c r="D43" s="22"/>
      <c r="E43" s="23">
        <v>79420352</v>
      </c>
      <c r="F43" s="24">
        <v>63038352</v>
      </c>
      <c r="G43" s="24">
        <v>220</v>
      </c>
      <c r="H43" s="24">
        <v>6585357</v>
      </c>
      <c r="I43" s="24">
        <v>6906679</v>
      </c>
      <c r="J43" s="24">
        <v>13492256</v>
      </c>
      <c r="K43" s="24">
        <v>538491</v>
      </c>
      <c r="L43" s="24"/>
      <c r="M43" s="24"/>
      <c r="N43" s="24">
        <v>538491</v>
      </c>
      <c r="O43" s="24">
        <v>1392504</v>
      </c>
      <c r="P43" s="24">
        <v>23794300</v>
      </c>
      <c r="Q43" s="24">
        <v>1233779</v>
      </c>
      <c r="R43" s="24">
        <v>26420583</v>
      </c>
      <c r="S43" s="24">
        <v>714367</v>
      </c>
      <c r="T43" s="24">
        <v>574685</v>
      </c>
      <c r="U43" s="24">
        <v>12279174</v>
      </c>
      <c r="V43" s="24">
        <v>13568226</v>
      </c>
      <c r="W43" s="24">
        <v>54019556</v>
      </c>
      <c r="X43" s="24">
        <v>63038352</v>
      </c>
      <c r="Y43" s="24">
        <v>-9018796</v>
      </c>
      <c r="Z43" s="6">
        <v>-14.31</v>
      </c>
      <c r="AA43" s="22">
        <v>63038352</v>
      </c>
    </row>
    <row r="44" spans="1:27" ht="12.75">
      <c r="A44" s="5" t="s">
        <v>47</v>
      </c>
      <c r="B44" s="3"/>
      <c r="C44" s="22">
        <v>20225677</v>
      </c>
      <c r="D44" s="22"/>
      <c r="E44" s="23">
        <v>43082802</v>
      </c>
      <c r="F44" s="24">
        <v>29102638</v>
      </c>
      <c r="G44" s="24"/>
      <c r="H44" s="24">
        <v>1007489</v>
      </c>
      <c r="I44" s="24">
        <v>1470013</v>
      </c>
      <c r="J44" s="24">
        <v>2477502</v>
      </c>
      <c r="K44" s="24">
        <v>438094</v>
      </c>
      <c r="L44" s="24"/>
      <c r="M44" s="24"/>
      <c r="N44" s="24">
        <v>438094</v>
      </c>
      <c r="O44" s="24">
        <v>439284</v>
      </c>
      <c r="P44" s="24">
        <v>412296</v>
      </c>
      <c r="Q44" s="24">
        <v>412080</v>
      </c>
      <c r="R44" s="24">
        <v>1263660</v>
      </c>
      <c r="S44" s="24">
        <v>415520</v>
      </c>
      <c r="T44" s="24">
        <v>14110209</v>
      </c>
      <c r="U44" s="24">
        <v>436568</v>
      </c>
      <c r="V44" s="24">
        <v>14962297</v>
      </c>
      <c r="W44" s="24">
        <v>19141553</v>
      </c>
      <c r="X44" s="24">
        <v>29102638</v>
      </c>
      <c r="Y44" s="24">
        <v>-9961085</v>
      </c>
      <c r="Z44" s="6">
        <v>-34.23</v>
      </c>
      <c r="AA44" s="22">
        <v>29102638</v>
      </c>
    </row>
    <row r="45" spans="1:27" ht="12.75">
      <c r="A45" s="5" t="s">
        <v>48</v>
      </c>
      <c r="B45" s="3"/>
      <c r="C45" s="25">
        <v>1220544</v>
      </c>
      <c r="D45" s="25"/>
      <c r="E45" s="26">
        <v>7179467</v>
      </c>
      <c r="F45" s="27">
        <v>5079467</v>
      </c>
      <c r="G45" s="27">
        <v>313825</v>
      </c>
      <c r="H45" s="27">
        <v>787043</v>
      </c>
      <c r="I45" s="27">
        <v>209540</v>
      </c>
      <c r="J45" s="27">
        <v>1310408</v>
      </c>
      <c r="K45" s="27">
        <v>224464</v>
      </c>
      <c r="L45" s="27"/>
      <c r="M45" s="27"/>
      <c r="N45" s="27">
        <v>224464</v>
      </c>
      <c r="O45" s="27">
        <v>476202</v>
      </c>
      <c r="P45" s="27">
        <v>206311</v>
      </c>
      <c r="Q45" s="27">
        <v>311797</v>
      </c>
      <c r="R45" s="27">
        <v>994310</v>
      </c>
      <c r="S45" s="27">
        <v>749834</v>
      </c>
      <c r="T45" s="27">
        <v>643336</v>
      </c>
      <c r="U45" s="27">
        <v>231358</v>
      </c>
      <c r="V45" s="27">
        <v>1624528</v>
      </c>
      <c r="W45" s="27">
        <v>4153710</v>
      </c>
      <c r="X45" s="27">
        <v>5079467</v>
      </c>
      <c r="Y45" s="27">
        <v>-925757</v>
      </c>
      <c r="Z45" s="7">
        <v>-18.23</v>
      </c>
      <c r="AA45" s="25">
        <v>5079467</v>
      </c>
    </row>
    <row r="46" spans="1:27" ht="12.75">
      <c r="A46" s="5" t="s">
        <v>49</v>
      </c>
      <c r="B46" s="3"/>
      <c r="C46" s="22">
        <v>989880</v>
      </c>
      <c r="D46" s="22"/>
      <c r="E46" s="23">
        <v>6117316</v>
      </c>
      <c r="F46" s="24">
        <v>3986582</v>
      </c>
      <c r="G46" s="24"/>
      <c r="H46" s="24">
        <v>1422590</v>
      </c>
      <c r="I46" s="24">
        <v>527852</v>
      </c>
      <c r="J46" s="24">
        <v>1950442</v>
      </c>
      <c r="K46" s="24">
        <v>595902</v>
      </c>
      <c r="L46" s="24"/>
      <c r="M46" s="24"/>
      <c r="N46" s="24">
        <v>595902</v>
      </c>
      <c r="O46" s="24">
        <v>588304</v>
      </c>
      <c r="P46" s="24">
        <v>565121</v>
      </c>
      <c r="Q46" s="24">
        <v>547138</v>
      </c>
      <c r="R46" s="24">
        <v>1700563</v>
      </c>
      <c r="S46" s="24">
        <v>573041</v>
      </c>
      <c r="T46" s="24">
        <v>615947</v>
      </c>
      <c r="U46" s="24">
        <v>603470</v>
      </c>
      <c r="V46" s="24">
        <v>1792458</v>
      </c>
      <c r="W46" s="24">
        <v>6039365</v>
      </c>
      <c r="X46" s="24">
        <v>3986582</v>
      </c>
      <c r="Y46" s="24">
        <v>2052783</v>
      </c>
      <c r="Z46" s="6">
        <v>51.49</v>
      </c>
      <c r="AA46" s="22">
        <v>3986582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218464140</v>
      </c>
      <c r="D48" s="40">
        <f>+D28+D32+D38+D42+D47</f>
        <v>0</v>
      </c>
      <c r="E48" s="41">
        <f t="shared" si="9"/>
        <v>345923294</v>
      </c>
      <c r="F48" s="42">
        <f t="shared" si="9"/>
        <v>289381930</v>
      </c>
      <c r="G48" s="42">
        <f t="shared" si="9"/>
        <v>3719842</v>
      </c>
      <c r="H48" s="42">
        <f t="shared" si="9"/>
        <v>20904276</v>
      </c>
      <c r="I48" s="42">
        <f t="shared" si="9"/>
        <v>15466079</v>
      </c>
      <c r="J48" s="42">
        <f t="shared" si="9"/>
        <v>40090197</v>
      </c>
      <c r="K48" s="42">
        <f t="shared" si="9"/>
        <v>7760789</v>
      </c>
      <c r="L48" s="42">
        <f t="shared" si="9"/>
        <v>0</v>
      </c>
      <c r="M48" s="42">
        <f t="shared" si="9"/>
        <v>0</v>
      </c>
      <c r="N48" s="42">
        <f t="shared" si="9"/>
        <v>7760789</v>
      </c>
      <c r="O48" s="42">
        <f t="shared" si="9"/>
        <v>8901877</v>
      </c>
      <c r="P48" s="42">
        <f t="shared" si="9"/>
        <v>30360392</v>
      </c>
      <c r="Q48" s="42">
        <f t="shared" si="9"/>
        <v>12069122</v>
      </c>
      <c r="R48" s="42">
        <f t="shared" si="9"/>
        <v>51331391</v>
      </c>
      <c r="S48" s="42">
        <f t="shared" si="9"/>
        <v>8254878</v>
      </c>
      <c r="T48" s="42">
        <f t="shared" si="9"/>
        <v>25210338</v>
      </c>
      <c r="U48" s="42">
        <f t="shared" si="9"/>
        <v>28130533</v>
      </c>
      <c r="V48" s="42">
        <f t="shared" si="9"/>
        <v>61595749</v>
      </c>
      <c r="W48" s="42">
        <f t="shared" si="9"/>
        <v>160778126</v>
      </c>
      <c r="X48" s="42">
        <f t="shared" si="9"/>
        <v>289381930</v>
      </c>
      <c r="Y48" s="42">
        <f t="shared" si="9"/>
        <v>-128603804</v>
      </c>
      <c r="Z48" s="43">
        <f>+IF(X48&lt;&gt;0,+(Y48/X48)*100,0)</f>
        <v>-44.44085503196416</v>
      </c>
      <c r="AA48" s="40">
        <f>+AA28+AA32+AA38+AA42+AA47</f>
        <v>289381930</v>
      </c>
    </row>
    <row r="49" spans="1:27" ht="12.75">
      <c r="A49" s="14" t="s">
        <v>79</v>
      </c>
      <c r="B49" s="15"/>
      <c r="C49" s="44">
        <f aca="true" t="shared" si="10" ref="C49:Y49">+C25-C48</f>
        <v>-141962251</v>
      </c>
      <c r="D49" s="44">
        <f>+D25-D48</f>
        <v>0</v>
      </c>
      <c r="E49" s="45">
        <f t="shared" si="10"/>
        <v>-43261558</v>
      </c>
      <c r="F49" s="46">
        <f t="shared" si="10"/>
        <v>70804381</v>
      </c>
      <c r="G49" s="46">
        <f t="shared" si="10"/>
        <v>17267994</v>
      </c>
      <c r="H49" s="46">
        <f t="shared" si="10"/>
        <v>369533</v>
      </c>
      <c r="I49" s="46">
        <f t="shared" si="10"/>
        <v>10809256</v>
      </c>
      <c r="J49" s="46">
        <f t="shared" si="10"/>
        <v>28446783</v>
      </c>
      <c r="K49" s="46">
        <f t="shared" si="10"/>
        <v>21800040</v>
      </c>
      <c r="L49" s="46">
        <f t="shared" si="10"/>
        <v>0</v>
      </c>
      <c r="M49" s="46">
        <f t="shared" si="10"/>
        <v>0</v>
      </c>
      <c r="N49" s="46">
        <f t="shared" si="10"/>
        <v>21800040</v>
      </c>
      <c r="O49" s="46">
        <f t="shared" si="10"/>
        <v>19283602</v>
      </c>
      <c r="P49" s="46">
        <f t="shared" si="10"/>
        <v>13541390</v>
      </c>
      <c r="Q49" s="46">
        <f t="shared" si="10"/>
        <v>80752042</v>
      </c>
      <c r="R49" s="46">
        <f t="shared" si="10"/>
        <v>113577034</v>
      </c>
      <c r="S49" s="46">
        <f t="shared" si="10"/>
        <v>12940586</v>
      </c>
      <c r="T49" s="46">
        <f t="shared" si="10"/>
        <v>-3766179</v>
      </c>
      <c r="U49" s="46">
        <f t="shared" si="10"/>
        <v>-5425477</v>
      </c>
      <c r="V49" s="46">
        <f t="shared" si="10"/>
        <v>3748930</v>
      </c>
      <c r="W49" s="46">
        <f t="shared" si="10"/>
        <v>167572787</v>
      </c>
      <c r="X49" s="46">
        <f>IF(F25=F48,0,X25-X48)</f>
        <v>70804381</v>
      </c>
      <c r="Y49" s="46">
        <f t="shared" si="10"/>
        <v>96768406</v>
      </c>
      <c r="Z49" s="47">
        <f>+IF(X49&lt;&gt;0,+(Y49/X49)*100,0)</f>
        <v>136.67008260406936</v>
      </c>
      <c r="AA49" s="44">
        <f>+AA25-AA48</f>
        <v>70804381</v>
      </c>
    </row>
    <row r="50" spans="1:27" ht="12.75">
      <c r="A50" s="16" t="s">
        <v>80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85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159974183</v>
      </c>
      <c r="D5" s="19">
        <f>SUM(D6:D8)</f>
        <v>0</v>
      </c>
      <c r="E5" s="20">
        <f t="shared" si="0"/>
        <v>114439671</v>
      </c>
      <c r="F5" s="21">
        <f t="shared" si="0"/>
        <v>129028992</v>
      </c>
      <c r="G5" s="21">
        <f t="shared" si="0"/>
        <v>50977601</v>
      </c>
      <c r="H5" s="21">
        <f t="shared" si="0"/>
        <v>180468</v>
      </c>
      <c r="I5" s="21">
        <f t="shared" si="0"/>
        <v>421720</v>
      </c>
      <c r="J5" s="21">
        <f t="shared" si="0"/>
        <v>51579789</v>
      </c>
      <c r="K5" s="21">
        <f t="shared" si="0"/>
        <v>537986</v>
      </c>
      <c r="L5" s="21">
        <f t="shared" si="0"/>
        <v>175248</v>
      </c>
      <c r="M5" s="21">
        <f t="shared" si="0"/>
        <v>8392883</v>
      </c>
      <c r="N5" s="21">
        <f t="shared" si="0"/>
        <v>9106117</v>
      </c>
      <c r="O5" s="21">
        <f t="shared" si="0"/>
        <v>266015</v>
      </c>
      <c r="P5" s="21">
        <f t="shared" si="0"/>
        <v>1542926</v>
      </c>
      <c r="Q5" s="21">
        <f t="shared" si="0"/>
        <v>15422700</v>
      </c>
      <c r="R5" s="21">
        <f t="shared" si="0"/>
        <v>17231641</v>
      </c>
      <c r="S5" s="21">
        <f t="shared" si="0"/>
        <v>40178916</v>
      </c>
      <c r="T5" s="21">
        <f t="shared" si="0"/>
        <v>199365</v>
      </c>
      <c r="U5" s="21">
        <f t="shared" si="0"/>
        <v>191503</v>
      </c>
      <c r="V5" s="21">
        <f t="shared" si="0"/>
        <v>40569784</v>
      </c>
      <c r="W5" s="21">
        <f t="shared" si="0"/>
        <v>118487331</v>
      </c>
      <c r="X5" s="21">
        <f t="shared" si="0"/>
        <v>129028995</v>
      </c>
      <c r="Y5" s="21">
        <f t="shared" si="0"/>
        <v>-10541664</v>
      </c>
      <c r="Z5" s="4">
        <f>+IF(X5&lt;&gt;0,+(Y5/X5)*100,0)</f>
        <v>-8.16999620899163</v>
      </c>
      <c r="AA5" s="19">
        <f>SUM(AA6:AA8)</f>
        <v>129028992</v>
      </c>
    </row>
    <row r="6" spans="1:27" ht="12.75">
      <c r="A6" s="5" t="s">
        <v>32</v>
      </c>
      <c r="B6" s="3"/>
      <c r="C6" s="22">
        <v>36385713</v>
      </c>
      <c r="D6" s="22"/>
      <c r="E6" s="23">
        <v>50934943</v>
      </c>
      <c r="F6" s="24">
        <v>51007652</v>
      </c>
      <c r="G6" s="24">
        <v>28253387</v>
      </c>
      <c r="H6" s="24"/>
      <c r="I6" s="24"/>
      <c r="J6" s="24">
        <v>28253387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28253387</v>
      </c>
      <c r="X6" s="24">
        <v>51007652</v>
      </c>
      <c r="Y6" s="24">
        <v>-22754265</v>
      </c>
      <c r="Z6" s="6">
        <v>-44.61</v>
      </c>
      <c r="AA6" s="22">
        <v>51007652</v>
      </c>
    </row>
    <row r="7" spans="1:27" ht="12.75">
      <c r="A7" s="5" t="s">
        <v>33</v>
      </c>
      <c r="B7" s="3"/>
      <c r="C7" s="25">
        <v>123588470</v>
      </c>
      <c r="D7" s="25"/>
      <c r="E7" s="26">
        <v>63504728</v>
      </c>
      <c r="F7" s="27">
        <v>78021340</v>
      </c>
      <c r="G7" s="27">
        <v>22724214</v>
      </c>
      <c r="H7" s="27">
        <v>180468</v>
      </c>
      <c r="I7" s="27">
        <v>421720</v>
      </c>
      <c r="J7" s="27">
        <v>23326402</v>
      </c>
      <c r="K7" s="27">
        <v>537986</v>
      </c>
      <c r="L7" s="27">
        <v>175248</v>
      </c>
      <c r="M7" s="27">
        <v>8392883</v>
      </c>
      <c r="N7" s="27">
        <v>9106117</v>
      </c>
      <c r="O7" s="27">
        <v>266015</v>
      </c>
      <c r="P7" s="27">
        <v>1542926</v>
      </c>
      <c r="Q7" s="27">
        <v>15422700</v>
      </c>
      <c r="R7" s="27">
        <v>17231641</v>
      </c>
      <c r="S7" s="27">
        <v>40178916</v>
      </c>
      <c r="T7" s="27">
        <v>199365</v>
      </c>
      <c r="U7" s="27">
        <v>191503</v>
      </c>
      <c r="V7" s="27">
        <v>40569784</v>
      </c>
      <c r="W7" s="27">
        <v>90233944</v>
      </c>
      <c r="X7" s="27">
        <v>78021343</v>
      </c>
      <c r="Y7" s="27">
        <v>12212601</v>
      </c>
      <c r="Z7" s="7">
        <v>15.65</v>
      </c>
      <c r="AA7" s="25">
        <v>78021340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27405079</v>
      </c>
      <c r="D9" s="19">
        <f>SUM(D10:D14)</f>
        <v>0</v>
      </c>
      <c r="E9" s="20">
        <f t="shared" si="1"/>
        <v>21316951</v>
      </c>
      <c r="F9" s="21">
        <f t="shared" si="1"/>
        <v>22602003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23711787</v>
      </c>
      <c r="N9" s="21">
        <f t="shared" si="1"/>
        <v>23711787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2513000</v>
      </c>
      <c r="T9" s="21">
        <f t="shared" si="1"/>
        <v>0</v>
      </c>
      <c r="U9" s="21">
        <f t="shared" si="1"/>
        <v>0</v>
      </c>
      <c r="V9" s="21">
        <f t="shared" si="1"/>
        <v>2513000</v>
      </c>
      <c r="W9" s="21">
        <f t="shared" si="1"/>
        <v>26224787</v>
      </c>
      <c r="X9" s="21">
        <f t="shared" si="1"/>
        <v>22602001</v>
      </c>
      <c r="Y9" s="21">
        <f t="shared" si="1"/>
        <v>3622786</v>
      </c>
      <c r="Z9" s="4">
        <f>+IF(X9&lt;&gt;0,+(Y9/X9)*100,0)</f>
        <v>16.028607378612186</v>
      </c>
      <c r="AA9" s="19">
        <f>SUM(AA10:AA14)</f>
        <v>22602003</v>
      </c>
    </row>
    <row r="10" spans="1:27" ht="12.75">
      <c r="A10" s="5" t="s">
        <v>36</v>
      </c>
      <c r="B10" s="3"/>
      <c r="C10" s="22">
        <v>27405079</v>
      </c>
      <c r="D10" s="22"/>
      <c r="E10" s="23">
        <v>21316951</v>
      </c>
      <c r="F10" s="24">
        <v>22602003</v>
      </c>
      <c r="G10" s="24"/>
      <c r="H10" s="24"/>
      <c r="I10" s="24"/>
      <c r="J10" s="24"/>
      <c r="K10" s="24"/>
      <c r="L10" s="24"/>
      <c r="M10" s="24">
        <v>23711787</v>
      </c>
      <c r="N10" s="24">
        <v>23711787</v>
      </c>
      <c r="O10" s="24"/>
      <c r="P10" s="24"/>
      <c r="Q10" s="24"/>
      <c r="R10" s="24"/>
      <c r="S10" s="24">
        <v>2513000</v>
      </c>
      <c r="T10" s="24"/>
      <c r="U10" s="24"/>
      <c r="V10" s="24">
        <v>2513000</v>
      </c>
      <c r="W10" s="24">
        <v>26224787</v>
      </c>
      <c r="X10" s="24">
        <v>22602001</v>
      </c>
      <c r="Y10" s="24">
        <v>3622786</v>
      </c>
      <c r="Z10" s="6">
        <v>16.03</v>
      </c>
      <c r="AA10" s="22">
        <v>22602003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66817987</v>
      </c>
      <c r="F15" s="21">
        <f t="shared" si="2"/>
        <v>59220625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15204500</v>
      </c>
      <c r="R15" s="21">
        <f t="shared" si="2"/>
        <v>15204500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15204500</v>
      </c>
      <c r="X15" s="21">
        <f t="shared" si="2"/>
        <v>59220625</v>
      </c>
      <c r="Y15" s="21">
        <f t="shared" si="2"/>
        <v>-44016125</v>
      </c>
      <c r="Z15" s="4">
        <f>+IF(X15&lt;&gt;0,+(Y15/X15)*100,0)</f>
        <v>-74.32566778888268</v>
      </c>
      <c r="AA15" s="19">
        <f>SUM(AA16:AA18)</f>
        <v>59220625</v>
      </c>
    </row>
    <row r="16" spans="1:27" ht="12.75">
      <c r="A16" s="5" t="s">
        <v>42</v>
      </c>
      <c r="B16" s="3"/>
      <c r="C16" s="22"/>
      <c r="D16" s="22"/>
      <c r="E16" s="23">
        <v>66817987</v>
      </c>
      <c r="F16" s="24">
        <v>59220625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>
        <v>15204500</v>
      </c>
      <c r="R16" s="24">
        <v>15204500</v>
      </c>
      <c r="S16" s="24"/>
      <c r="T16" s="24"/>
      <c r="U16" s="24"/>
      <c r="V16" s="24"/>
      <c r="W16" s="24">
        <v>15204500</v>
      </c>
      <c r="X16" s="24">
        <v>59220625</v>
      </c>
      <c r="Y16" s="24">
        <v>-44016125</v>
      </c>
      <c r="Z16" s="6">
        <v>-74.33</v>
      </c>
      <c r="AA16" s="22">
        <v>59220625</v>
      </c>
    </row>
    <row r="17" spans="1:27" ht="12.75">
      <c r="A17" s="5" t="s">
        <v>43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/>
      <c r="AA17" s="22"/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2.75">
      <c r="A20" s="5" t="s">
        <v>46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/>
      <c r="AA20" s="22"/>
    </row>
    <row r="21" spans="1:27" ht="12.75">
      <c r="A21" s="5" t="s">
        <v>47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/>
      <c r="AA21" s="22"/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25"/>
    </row>
    <row r="23" spans="1:27" ht="12.75">
      <c r="A23" s="5" t="s">
        <v>49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/>
      <c r="AA23" s="22"/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187379262</v>
      </c>
      <c r="D25" s="40">
        <f>+D5+D9+D15+D19+D24</f>
        <v>0</v>
      </c>
      <c r="E25" s="41">
        <f t="shared" si="4"/>
        <v>202574609</v>
      </c>
      <c r="F25" s="42">
        <f t="shared" si="4"/>
        <v>210851620</v>
      </c>
      <c r="G25" s="42">
        <f t="shared" si="4"/>
        <v>50977601</v>
      </c>
      <c r="H25" s="42">
        <f t="shared" si="4"/>
        <v>180468</v>
      </c>
      <c r="I25" s="42">
        <f t="shared" si="4"/>
        <v>421720</v>
      </c>
      <c r="J25" s="42">
        <f t="shared" si="4"/>
        <v>51579789</v>
      </c>
      <c r="K25" s="42">
        <f t="shared" si="4"/>
        <v>537986</v>
      </c>
      <c r="L25" s="42">
        <f t="shared" si="4"/>
        <v>175248</v>
      </c>
      <c r="M25" s="42">
        <f t="shared" si="4"/>
        <v>32104670</v>
      </c>
      <c r="N25" s="42">
        <f t="shared" si="4"/>
        <v>32817904</v>
      </c>
      <c r="O25" s="42">
        <f t="shared" si="4"/>
        <v>266015</v>
      </c>
      <c r="P25" s="42">
        <f t="shared" si="4"/>
        <v>1542926</v>
      </c>
      <c r="Q25" s="42">
        <f t="shared" si="4"/>
        <v>30627200</v>
      </c>
      <c r="R25" s="42">
        <f t="shared" si="4"/>
        <v>32436141</v>
      </c>
      <c r="S25" s="42">
        <f t="shared" si="4"/>
        <v>42691916</v>
      </c>
      <c r="T25" s="42">
        <f t="shared" si="4"/>
        <v>199365</v>
      </c>
      <c r="U25" s="42">
        <f t="shared" si="4"/>
        <v>191503</v>
      </c>
      <c r="V25" s="42">
        <f t="shared" si="4"/>
        <v>43082784</v>
      </c>
      <c r="W25" s="42">
        <f t="shared" si="4"/>
        <v>159916618</v>
      </c>
      <c r="X25" s="42">
        <f t="shared" si="4"/>
        <v>210851621</v>
      </c>
      <c r="Y25" s="42">
        <f t="shared" si="4"/>
        <v>-50935003</v>
      </c>
      <c r="Z25" s="43">
        <f>+IF(X25&lt;&gt;0,+(Y25/X25)*100,0)</f>
        <v>-24.15679934469178</v>
      </c>
      <c r="AA25" s="40">
        <f>+AA5+AA9+AA15+AA19+AA24</f>
        <v>210851620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142285364</v>
      </c>
      <c r="D28" s="19">
        <f>SUM(D29:D31)</f>
        <v>0</v>
      </c>
      <c r="E28" s="20">
        <f t="shared" si="5"/>
        <v>143039000</v>
      </c>
      <c r="F28" s="21">
        <f t="shared" si="5"/>
        <v>140058326</v>
      </c>
      <c r="G28" s="21">
        <f t="shared" si="5"/>
        <v>8083577</v>
      </c>
      <c r="H28" s="21">
        <f t="shared" si="5"/>
        <v>8996639</v>
      </c>
      <c r="I28" s="21">
        <f t="shared" si="5"/>
        <v>6961425</v>
      </c>
      <c r="J28" s="21">
        <f t="shared" si="5"/>
        <v>24041641</v>
      </c>
      <c r="K28" s="21">
        <f t="shared" si="5"/>
        <v>10275766</v>
      </c>
      <c r="L28" s="21">
        <f t="shared" si="5"/>
        <v>8473172</v>
      </c>
      <c r="M28" s="21">
        <f t="shared" si="5"/>
        <v>5743774</v>
      </c>
      <c r="N28" s="21">
        <f t="shared" si="5"/>
        <v>24492712</v>
      </c>
      <c r="O28" s="21">
        <f t="shared" si="5"/>
        <v>8233769</v>
      </c>
      <c r="P28" s="21">
        <f t="shared" si="5"/>
        <v>9392611</v>
      </c>
      <c r="Q28" s="21">
        <f t="shared" si="5"/>
        <v>8140613</v>
      </c>
      <c r="R28" s="21">
        <f t="shared" si="5"/>
        <v>25766993</v>
      </c>
      <c r="S28" s="21">
        <f t="shared" si="5"/>
        <v>6442856</v>
      </c>
      <c r="T28" s="21">
        <f t="shared" si="5"/>
        <v>7150563</v>
      </c>
      <c r="U28" s="21">
        <f t="shared" si="5"/>
        <v>6368140</v>
      </c>
      <c r="V28" s="21">
        <f t="shared" si="5"/>
        <v>19961559</v>
      </c>
      <c r="W28" s="21">
        <f t="shared" si="5"/>
        <v>94262905</v>
      </c>
      <c r="X28" s="21">
        <f t="shared" si="5"/>
        <v>140058356</v>
      </c>
      <c r="Y28" s="21">
        <f t="shared" si="5"/>
        <v>-45795451</v>
      </c>
      <c r="Z28" s="4">
        <f>+IF(X28&lt;&gt;0,+(Y28/X28)*100,0)</f>
        <v>-32.69740721503257</v>
      </c>
      <c r="AA28" s="19">
        <f>SUM(AA29:AA31)</f>
        <v>140058326</v>
      </c>
    </row>
    <row r="29" spans="1:27" ht="12.75">
      <c r="A29" s="5" t="s">
        <v>32</v>
      </c>
      <c r="B29" s="3"/>
      <c r="C29" s="22">
        <v>41224086</v>
      </c>
      <c r="D29" s="22"/>
      <c r="E29" s="23">
        <v>46049815</v>
      </c>
      <c r="F29" s="24">
        <v>49028483</v>
      </c>
      <c r="G29" s="24">
        <v>2423931</v>
      </c>
      <c r="H29" s="24">
        <v>4479675</v>
      </c>
      <c r="I29" s="24">
        <v>2687590</v>
      </c>
      <c r="J29" s="24">
        <v>9591196</v>
      </c>
      <c r="K29" s="24">
        <v>5049407</v>
      </c>
      <c r="L29" s="24">
        <v>2946276</v>
      </c>
      <c r="M29" s="24">
        <v>3428843</v>
      </c>
      <c r="N29" s="24">
        <v>11424526</v>
      </c>
      <c r="O29" s="24">
        <v>2591599</v>
      </c>
      <c r="P29" s="24">
        <v>2912642</v>
      </c>
      <c r="Q29" s="24">
        <v>2892183</v>
      </c>
      <c r="R29" s="24">
        <v>8396424</v>
      </c>
      <c r="S29" s="24">
        <v>2280003</v>
      </c>
      <c r="T29" s="24">
        <v>2348191</v>
      </c>
      <c r="U29" s="24">
        <v>2659630</v>
      </c>
      <c r="V29" s="24">
        <v>7287824</v>
      </c>
      <c r="W29" s="24">
        <v>36699970</v>
      </c>
      <c r="X29" s="24">
        <v>49028526</v>
      </c>
      <c r="Y29" s="24">
        <v>-12328556</v>
      </c>
      <c r="Z29" s="6">
        <v>-25.15</v>
      </c>
      <c r="AA29" s="22">
        <v>49028483</v>
      </c>
    </row>
    <row r="30" spans="1:27" ht="12.75">
      <c r="A30" s="5" t="s">
        <v>33</v>
      </c>
      <c r="B30" s="3"/>
      <c r="C30" s="25">
        <v>101061278</v>
      </c>
      <c r="D30" s="25"/>
      <c r="E30" s="26">
        <v>96989185</v>
      </c>
      <c r="F30" s="27">
        <v>91029843</v>
      </c>
      <c r="G30" s="27">
        <v>5659646</v>
      </c>
      <c r="H30" s="27">
        <v>4516964</v>
      </c>
      <c r="I30" s="27">
        <v>4273835</v>
      </c>
      <c r="J30" s="27">
        <v>14450445</v>
      </c>
      <c r="K30" s="27">
        <v>5226359</v>
      </c>
      <c r="L30" s="27">
        <v>5526896</v>
      </c>
      <c r="M30" s="27">
        <v>2314931</v>
      </c>
      <c r="N30" s="27">
        <v>13068186</v>
      </c>
      <c r="O30" s="27">
        <v>5642170</v>
      </c>
      <c r="P30" s="27">
        <v>6479969</v>
      </c>
      <c r="Q30" s="27">
        <v>5248430</v>
      </c>
      <c r="R30" s="27">
        <v>17370569</v>
      </c>
      <c r="S30" s="27">
        <v>4162853</v>
      </c>
      <c r="T30" s="27">
        <v>4802372</v>
      </c>
      <c r="U30" s="27">
        <v>3708510</v>
      </c>
      <c r="V30" s="27">
        <v>12673735</v>
      </c>
      <c r="W30" s="27">
        <v>57562935</v>
      </c>
      <c r="X30" s="27">
        <v>91029830</v>
      </c>
      <c r="Y30" s="27">
        <v>-33466895</v>
      </c>
      <c r="Z30" s="7">
        <v>-36.76</v>
      </c>
      <c r="AA30" s="25">
        <v>91029843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14531836</v>
      </c>
      <c r="D32" s="19">
        <f>SUM(D33:D37)</f>
        <v>0</v>
      </c>
      <c r="E32" s="20">
        <f t="shared" si="6"/>
        <v>21513953</v>
      </c>
      <c r="F32" s="21">
        <f t="shared" si="6"/>
        <v>23332402</v>
      </c>
      <c r="G32" s="21">
        <f t="shared" si="6"/>
        <v>1689534</v>
      </c>
      <c r="H32" s="21">
        <f t="shared" si="6"/>
        <v>2980626</v>
      </c>
      <c r="I32" s="21">
        <f t="shared" si="6"/>
        <v>2795225</v>
      </c>
      <c r="J32" s="21">
        <f t="shared" si="6"/>
        <v>7465385</v>
      </c>
      <c r="K32" s="21">
        <f t="shared" si="6"/>
        <v>1628182</v>
      </c>
      <c r="L32" s="21">
        <f t="shared" si="6"/>
        <v>2377105</v>
      </c>
      <c r="M32" s="21">
        <f t="shared" si="6"/>
        <v>1966686</v>
      </c>
      <c r="N32" s="21">
        <f t="shared" si="6"/>
        <v>5971973</v>
      </c>
      <c r="O32" s="21">
        <f t="shared" si="6"/>
        <v>1905920</v>
      </c>
      <c r="P32" s="21">
        <f t="shared" si="6"/>
        <v>2413177</v>
      </c>
      <c r="Q32" s="21">
        <f t="shared" si="6"/>
        <v>1875668</v>
      </c>
      <c r="R32" s="21">
        <f t="shared" si="6"/>
        <v>6194765</v>
      </c>
      <c r="S32" s="21">
        <f t="shared" si="6"/>
        <v>1728234</v>
      </c>
      <c r="T32" s="21">
        <f t="shared" si="6"/>
        <v>1111173</v>
      </c>
      <c r="U32" s="21">
        <f t="shared" si="6"/>
        <v>2439973</v>
      </c>
      <c r="V32" s="21">
        <f t="shared" si="6"/>
        <v>5279380</v>
      </c>
      <c r="W32" s="21">
        <f t="shared" si="6"/>
        <v>24911503</v>
      </c>
      <c r="X32" s="21">
        <f t="shared" si="6"/>
        <v>23332394</v>
      </c>
      <c r="Y32" s="21">
        <f t="shared" si="6"/>
        <v>1579109</v>
      </c>
      <c r="Z32" s="4">
        <f>+IF(X32&lt;&gt;0,+(Y32/X32)*100,0)</f>
        <v>6.767882455610856</v>
      </c>
      <c r="AA32" s="19">
        <f>SUM(AA33:AA37)</f>
        <v>23332402</v>
      </c>
    </row>
    <row r="33" spans="1:27" ht="12.75">
      <c r="A33" s="5" t="s">
        <v>36</v>
      </c>
      <c r="B33" s="3"/>
      <c r="C33" s="22">
        <v>12095819</v>
      </c>
      <c r="D33" s="22"/>
      <c r="E33" s="23">
        <v>21513953</v>
      </c>
      <c r="F33" s="24">
        <v>23332402</v>
      </c>
      <c r="G33" s="24">
        <v>1689534</v>
      </c>
      <c r="H33" s="24">
        <v>2980626</v>
      </c>
      <c r="I33" s="24">
        <v>1594956</v>
      </c>
      <c r="J33" s="24">
        <v>6265116</v>
      </c>
      <c r="K33" s="24">
        <v>1628182</v>
      </c>
      <c r="L33" s="24">
        <v>2377105</v>
      </c>
      <c r="M33" s="24">
        <v>1966686</v>
      </c>
      <c r="N33" s="24">
        <v>5971973</v>
      </c>
      <c r="O33" s="24">
        <v>1905920</v>
      </c>
      <c r="P33" s="24">
        <v>2413177</v>
      </c>
      <c r="Q33" s="24">
        <v>1875668</v>
      </c>
      <c r="R33" s="24">
        <v>6194765</v>
      </c>
      <c r="S33" s="24">
        <v>1728234</v>
      </c>
      <c r="T33" s="24">
        <v>1111173</v>
      </c>
      <c r="U33" s="24">
        <v>2439973</v>
      </c>
      <c r="V33" s="24">
        <v>5279380</v>
      </c>
      <c r="W33" s="24">
        <v>23711234</v>
      </c>
      <c r="X33" s="24">
        <v>23332394</v>
      </c>
      <c r="Y33" s="24">
        <v>378840</v>
      </c>
      <c r="Z33" s="6">
        <v>1.62</v>
      </c>
      <c r="AA33" s="22">
        <v>23332402</v>
      </c>
    </row>
    <row r="34" spans="1:27" ht="12.75">
      <c r="A34" s="5" t="s">
        <v>37</v>
      </c>
      <c r="B34" s="3"/>
      <c r="C34" s="22">
        <v>2436017</v>
      </c>
      <c r="D34" s="22"/>
      <c r="E34" s="23"/>
      <c r="F34" s="24"/>
      <c r="G34" s="24"/>
      <c r="H34" s="24"/>
      <c r="I34" s="24">
        <v>500269</v>
      </c>
      <c r="J34" s="24">
        <v>500269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500269</v>
      </c>
      <c r="X34" s="24"/>
      <c r="Y34" s="24">
        <v>500269</v>
      </c>
      <c r="Z34" s="6"/>
      <c r="AA34" s="22"/>
    </row>
    <row r="35" spans="1:27" ht="12.75">
      <c r="A35" s="5" t="s">
        <v>38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/>
      <c r="AA35" s="22"/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>
        <v>700000</v>
      </c>
      <c r="J36" s="24">
        <v>700000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700000</v>
      </c>
      <c r="X36" s="24"/>
      <c r="Y36" s="24">
        <v>700000</v>
      </c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35261819</v>
      </c>
      <c r="D38" s="19">
        <f>SUM(D39:D41)</f>
        <v>0</v>
      </c>
      <c r="E38" s="20">
        <f t="shared" si="7"/>
        <v>34344853</v>
      </c>
      <c r="F38" s="21">
        <f t="shared" si="7"/>
        <v>21636712</v>
      </c>
      <c r="G38" s="21">
        <f t="shared" si="7"/>
        <v>1283370</v>
      </c>
      <c r="H38" s="21">
        <f t="shared" si="7"/>
        <v>1489242</v>
      </c>
      <c r="I38" s="21">
        <f t="shared" si="7"/>
        <v>1356414</v>
      </c>
      <c r="J38" s="21">
        <f t="shared" si="7"/>
        <v>4129026</v>
      </c>
      <c r="K38" s="21">
        <f t="shared" si="7"/>
        <v>2499781</v>
      </c>
      <c r="L38" s="21">
        <f t="shared" si="7"/>
        <v>2249280</v>
      </c>
      <c r="M38" s="21">
        <f t="shared" si="7"/>
        <v>1907206</v>
      </c>
      <c r="N38" s="21">
        <f t="shared" si="7"/>
        <v>6656267</v>
      </c>
      <c r="O38" s="21">
        <f t="shared" si="7"/>
        <v>1460819</v>
      </c>
      <c r="P38" s="21">
        <f t="shared" si="7"/>
        <v>1623897</v>
      </c>
      <c r="Q38" s="21">
        <f t="shared" si="7"/>
        <v>2100959</v>
      </c>
      <c r="R38" s="21">
        <f t="shared" si="7"/>
        <v>5185675</v>
      </c>
      <c r="S38" s="21">
        <f t="shared" si="7"/>
        <v>1444002</v>
      </c>
      <c r="T38" s="21">
        <f t="shared" si="7"/>
        <v>1414926</v>
      </c>
      <c r="U38" s="21">
        <f t="shared" si="7"/>
        <v>3838892</v>
      </c>
      <c r="V38" s="21">
        <f t="shared" si="7"/>
        <v>6697820</v>
      </c>
      <c r="W38" s="21">
        <f t="shared" si="7"/>
        <v>22668788</v>
      </c>
      <c r="X38" s="21">
        <f t="shared" si="7"/>
        <v>21636713</v>
      </c>
      <c r="Y38" s="21">
        <f t="shared" si="7"/>
        <v>1032075</v>
      </c>
      <c r="Z38" s="4">
        <f>+IF(X38&lt;&gt;0,+(Y38/X38)*100,0)</f>
        <v>4.7700175160617055</v>
      </c>
      <c r="AA38" s="19">
        <f>SUM(AA39:AA41)</f>
        <v>21636712</v>
      </c>
    </row>
    <row r="39" spans="1:27" ht="12.75">
      <c r="A39" s="5" t="s">
        <v>42</v>
      </c>
      <c r="B39" s="3"/>
      <c r="C39" s="22">
        <v>23957683</v>
      </c>
      <c r="D39" s="22"/>
      <c r="E39" s="23">
        <v>34344853</v>
      </c>
      <c r="F39" s="24">
        <v>21636712</v>
      </c>
      <c r="G39" s="24">
        <v>1283370</v>
      </c>
      <c r="H39" s="24">
        <v>1489242</v>
      </c>
      <c r="I39" s="24">
        <v>1356414</v>
      </c>
      <c r="J39" s="24">
        <v>4129026</v>
      </c>
      <c r="K39" s="24">
        <v>2499781</v>
      </c>
      <c r="L39" s="24">
        <v>2249280</v>
      </c>
      <c r="M39" s="24">
        <v>1907206</v>
      </c>
      <c r="N39" s="24">
        <v>6656267</v>
      </c>
      <c r="O39" s="24">
        <v>1460819</v>
      </c>
      <c r="P39" s="24">
        <v>1623897</v>
      </c>
      <c r="Q39" s="24">
        <v>2100959</v>
      </c>
      <c r="R39" s="24">
        <v>5185675</v>
      </c>
      <c r="S39" s="24">
        <v>1444002</v>
      </c>
      <c r="T39" s="24">
        <v>1414926</v>
      </c>
      <c r="U39" s="24">
        <v>3838892</v>
      </c>
      <c r="V39" s="24">
        <v>6697820</v>
      </c>
      <c r="W39" s="24">
        <v>22668788</v>
      </c>
      <c r="X39" s="24">
        <v>21636713</v>
      </c>
      <c r="Y39" s="24">
        <v>1032075</v>
      </c>
      <c r="Z39" s="6">
        <v>4.77</v>
      </c>
      <c r="AA39" s="22">
        <v>21636712</v>
      </c>
    </row>
    <row r="40" spans="1:27" ht="12.75">
      <c r="A40" s="5" t="s">
        <v>43</v>
      </c>
      <c r="B40" s="3"/>
      <c r="C40" s="22">
        <v>11304136</v>
      </c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/>
      <c r="AA40" s="22"/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350</v>
      </c>
      <c r="H42" s="21">
        <f t="shared" si="8"/>
        <v>623753</v>
      </c>
      <c r="I42" s="21">
        <f t="shared" si="8"/>
        <v>415876</v>
      </c>
      <c r="J42" s="21">
        <f t="shared" si="8"/>
        <v>1039979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1039979</v>
      </c>
      <c r="X42" s="21">
        <f t="shared" si="8"/>
        <v>0</v>
      </c>
      <c r="Y42" s="21">
        <f t="shared" si="8"/>
        <v>1039979</v>
      </c>
      <c r="Z42" s="4">
        <f>+IF(X42&lt;&gt;0,+(Y42/X42)*100,0)</f>
        <v>0</v>
      </c>
      <c r="AA42" s="19">
        <f>SUM(AA43:AA46)</f>
        <v>0</v>
      </c>
    </row>
    <row r="43" spans="1:27" ht="12.75">
      <c r="A43" s="5" t="s">
        <v>46</v>
      </c>
      <c r="B43" s="3"/>
      <c r="C43" s="22"/>
      <c r="D43" s="22"/>
      <c r="E43" s="23"/>
      <c r="F43" s="24"/>
      <c r="G43" s="24">
        <v>350</v>
      </c>
      <c r="H43" s="24">
        <v>623753</v>
      </c>
      <c r="I43" s="24">
        <v>415876</v>
      </c>
      <c r="J43" s="24">
        <v>1039979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1039979</v>
      </c>
      <c r="X43" s="24"/>
      <c r="Y43" s="24">
        <v>1039979</v>
      </c>
      <c r="Z43" s="6"/>
      <c r="AA43" s="22"/>
    </row>
    <row r="44" spans="1:27" ht="12.75">
      <c r="A44" s="5" t="s">
        <v>47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/>
      <c r="AA44" s="22"/>
    </row>
    <row r="45" spans="1:27" ht="12.75">
      <c r="A45" s="5" t="s">
        <v>48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/>
      <c r="AA45" s="25"/>
    </row>
    <row r="46" spans="1:27" ht="12.75">
      <c r="A46" s="5" t="s">
        <v>49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/>
      <c r="AA46" s="22"/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192079019</v>
      </c>
      <c r="D48" s="40">
        <f>+D28+D32+D38+D42+D47</f>
        <v>0</v>
      </c>
      <c r="E48" s="41">
        <f t="shared" si="9"/>
        <v>198897806</v>
      </c>
      <c r="F48" s="42">
        <f t="shared" si="9"/>
        <v>185027440</v>
      </c>
      <c r="G48" s="42">
        <f t="shared" si="9"/>
        <v>11056831</v>
      </c>
      <c r="H48" s="42">
        <f t="shared" si="9"/>
        <v>14090260</v>
      </c>
      <c r="I48" s="42">
        <f t="shared" si="9"/>
        <v>11528940</v>
      </c>
      <c r="J48" s="42">
        <f t="shared" si="9"/>
        <v>36676031</v>
      </c>
      <c r="K48" s="42">
        <f t="shared" si="9"/>
        <v>14403729</v>
      </c>
      <c r="L48" s="42">
        <f t="shared" si="9"/>
        <v>13099557</v>
      </c>
      <c r="M48" s="42">
        <f t="shared" si="9"/>
        <v>9617666</v>
      </c>
      <c r="N48" s="42">
        <f t="shared" si="9"/>
        <v>37120952</v>
      </c>
      <c r="O48" s="42">
        <f t="shared" si="9"/>
        <v>11600508</v>
      </c>
      <c r="P48" s="42">
        <f t="shared" si="9"/>
        <v>13429685</v>
      </c>
      <c r="Q48" s="42">
        <f t="shared" si="9"/>
        <v>12117240</v>
      </c>
      <c r="R48" s="42">
        <f t="shared" si="9"/>
        <v>37147433</v>
      </c>
      <c r="S48" s="42">
        <f t="shared" si="9"/>
        <v>9615092</v>
      </c>
      <c r="T48" s="42">
        <f t="shared" si="9"/>
        <v>9676662</v>
      </c>
      <c r="U48" s="42">
        <f t="shared" si="9"/>
        <v>12647005</v>
      </c>
      <c r="V48" s="42">
        <f t="shared" si="9"/>
        <v>31938759</v>
      </c>
      <c r="W48" s="42">
        <f t="shared" si="9"/>
        <v>142883175</v>
      </c>
      <c r="X48" s="42">
        <f t="shared" si="9"/>
        <v>185027463</v>
      </c>
      <c r="Y48" s="42">
        <f t="shared" si="9"/>
        <v>-42144288</v>
      </c>
      <c r="Z48" s="43">
        <f>+IF(X48&lt;&gt;0,+(Y48/X48)*100,0)</f>
        <v>-22.77731495459136</v>
      </c>
      <c r="AA48" s="40">
        <f>+AA28+AA32+AA38+AA42+AA47</f>
        <v>185027440</v>
      </c>
    </row>
    <row r="49" spans="1:27" ht="12.75">
      <c r="A49" s="14" t="s">
        <v>79</v>
      </c>
      <c r="B49" s="15"/>
      <c r="C49" s="44">
        <f aca="true" t="shared" si="10" ref="C49:Y49">+C25-C48</f>
        <v>-4699757</v>
      </c>
      <c r="D49" s="44">
        <f>+D25-D48</f>
        <v>0</v>
      </c>
      <c r="E49" s="45">
        <f t="shared" si="10"/>
        <v>3676803</v>
      </c>
      <c r="F49" s="46">
        <f t="shared" si="10"/>
        <v>25824180</v>
      </c>
      <c r="G49" s="46">
        <f t="shared" si="10"/>
        <v>39920770</v>
      </c>
      <c r="H49" s="46">
        <f t="shared" si="10"/>
        <v>-13909792</v>
      </c>
      <c r="I49" s="46">
        <f t="shared" si="10"/>
        <v>-11107220</v>
      </c>
      <c r="J49" s="46">
        <f t="shared" si="10"/>
        <v>14903758</v>
      </c>
      <c r="K49" s="46">
        <f t="shared" si="10"/>
        <v>-13865743</v>
      </c>
      <c r="L49" s="46">
        <f t="shared" si="10"/>
        <v>-12924309</v>
      </c>
      <c r="M49" s="46">
        <f t="shared" si="10"/>
        <v>22487004</v>
      </c>
      <c r="N49" s="46">
        <f t="shared" si="10"/>
        <v>-4303048</v>
      </c>
      <c r="O49" s="46">
        <f t="shared" si="10"/>
        <v>-11334493</v>
      </c>
      <c r="P49" s="46">
        <f t="shared" si="10"/>
        <v>-11886759</v>
      </c>
      <c r="Q49" s="46">
        <f t="shared" si="10"/>
        <v>18509960</v>
      </c>
      <c r="R49" s="46">
        <f t="shared" si="10"/>
        <v>-4711292</v>
      </c>
      <c r="S49" s="46">
        <f t="shared" si="10"/>
        <v>33076824</v>
      </c>
      <c r="T49" s="46">
        <f t="shared" si="10"/>
        <v>-9477297</v>
      </c>
      <c r="U49" s="46">
        <f t="shared" si="10"/>
        <v>-12455502</v>
      </c>
      <c r="V49" s="46">
        <f t="shared" si="10"/>
        <v>11144025</v>
      </c>
      <c r="W49" s="46">
        <f t="shared" si="10"/>
        <v>17033443</v>
      </c>
      <c r="X49" s="46">
        <f>IF(F25=F48,0,X25-X48)</f>
        <v>25824158</v>
      </c>
      <c r="Y49" s="46">
        <f t="shared" si="10"/>
        <v>-8790715</v>
      </c>
      <c r="Z49" s="47">
        <f>+IF(X49&lt;&gt;0,+(Y49/X49)*100,0)</f>
        <v>-34.04066455913103</v>
      </c>
      <c r="AA49" s="44">
        <f>+AA25-AA48</f>
        <v>25824180</v>
      </c>
    </row>
    <row r="50" spans="1:27" ht="12.75">
      <c r="A50" s="16" t="s">
        <v>80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85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86011022</v>
      </c>
      <c r="D5" s="19">
        <f>SUM(D6:D8)</f>
        <v>0</v>
      </c>
      <c r="E5" s="20">
        <f t="shared" si="0"/>
        <v>130368368</v>
      </c>
      <c r="F5" s="21">
        <f t="shared" si="0"/>
        <v>129732141</v>
      </c>
      <c r="G5" s="21">
        <f t="shared" si="0"/>
        <v>953097</v>
      </c>
      <c r="H5" s="21">
        <f t="shared" si="0"/>
        <v>182954914</v>
      </c>
      <c r="I5" s="21">
        <f t="shared" si="0"/>
        <v>965701</v>
      </c>
      <c r="J5" s="21">
        <f t="shared" si="0"/>
        <v>184873712</v>
      </c>
      <c r="K5" s="21">
        <f t="shared" si="0"/>
        <v>182954914</v>
      </c>
      <c r="L5" s="21">
        <f t="shared" si="0"/>
        <v>0</v>
      </c>
      <c r="M5" s="21">
        <f t="shared" si="0"/>
        <v>0</v>
      </c>
      <c r="N5" s="21">
        <f t="shared" si="0"/>
        <v>182954914</v>
      </c>
      <c r="O5" s="21">
        <f t="shared" si="0"/>
        <v>81785</v>
      </c>
      <c r="P5" s="21">
        <f t="shared" si="0"/>
        <v>0</v>
      </c>
      <c r="Q5" s="21">
        <f t="shared" si="0"/>
        <v>0</v>
      </c>
      <c r="R5" s="21">
        <f t="shared" si="0"/>
        <v>81785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367910411</v>
      </c>
      <c r="X5" s="21">
        <f t="shared" si="0"/>
        <v>129732141</v>
      </c>
      <c r="Y5" s="21">
        <f t="shared" si="0"/>
        <v>238178270</v>
      </c>
      <c r="Z5" s="4">
        <f>+IF(X5&lt;&gt;0,+(Y5/X5)*100,0)</f>
        <v>183.59233738384074</v>
      </c>
      <c r="AA5" s="19">
        <f>SUM(AA6:AA8)</f>
        <v>129732141</v>
      </c>
    </row>
    <row r="6" spans="1:27" ht="12.75">
      <c r="A6" s="5" t="s">
        <v>32</v>
      </c>
      <c r="B6" s="3"/>
      <c r="C6" s="22">
        <v>32680886</v>
      </c>
      <c r="D6" s="22"/>
      <c r="E6" s="23">
        <v>42345101</v>
      </c>
      <c r="F6" s="24">
        <v>43521701</v>
      </c>
      <c r="G6" s="24"/>
      <c r="H6" s="24">
        <v>17842205</v>
      </c>
      <c r="I6" s="24">
        <v>871488</v>
      </c>
      <c r="J6" s="24">
        <v>18713693</v>
      </c>
      <c r="K6" s="24">
        <v>17842205</v>
      </c>
      <c r="L6" s="24"/>
      <c r="M6" s="24"/>
      <c r="N6" s="24">
        <v>17842205</v>
      </c>
      <c r="O6" s="24"/>
      <c r="P6" s="24"/>
      <c r="Q6" s="24"/>
      <c r="R6" s="24"/>
      <c r="S6" s="24"/>
      <c r="T6" s="24"/>
      <c r="U6" s="24"/>
      <c r="V6" s="24"/>
      <c r="W6" s="24">
        <v>36555898</v>
      </c>
      <c r="X6" s="24">
        <v>43521701</v>
      </c>
      <c r="Y6" s="24">
        <v>-6965803</v>
      </c>
      <c r="Z6" s="6">
        <v>-16.01</v>
      </c>
      <c r="AA6" s="22">
        <v>43521701</v>
      </c>
    </row>
    <row r="7" spans="1:27" ht="12.75">
      <c r="A7" s="5" t="s">
        <v>33</v>
      </c>
      <c r="B7" s="3"/>
      <c r="C7" s="25">
        <v>42950225</v>
      </c>
      <c r="D7" s="25"/>
      <c r="E7" s="26">
        <v>73374423</v>
      </c>
      <c r="F7" s="27">
        <v>71017793</v>
      </c>
      <c r="G7" s="27">
        <v>953097</v>
      </c>
      <c r="H7" s="27">
        <v>158597069</v>
      </c>
      <c r="I7" s="27">
        <v>94213</v>
      </c>
      <c r="J7" s="27">
        <v>159644379</v>
      </c>
      <c r="K7" s="27">
        <v>158597069</v>
      </c>
      <c r="L7" s="27"/>
      <c r="M7" s="27"/>
      <c r="N7" s="27">
        <v>158597069</v>
      </c>
      <c r="O7" s="27">
        <v>81785</v>
      </c>
      <c r="P7" s="27"/>
      <c r="Q7" s="27"/>
      <c r="R7" s="27">
        <v>81785</v>
      </c>
      <c r="S7" s="27"/>
      <c r="T7" s="27"/>
      <c r="U7" s="27"/>
      <c r="V7" s="27"/>
      <c r="W7" s="27">
        <v>318323233</v>
      </c>
      <c r="X7" s="27">
        <v>71017793</v>
      </c>
      <c r="Y7" s="27">
        <v>247305440</v>
      </c>
      <c r="Z7" s="7">
        <v>348.23</v>
      </c>
      <c r="AA7" s="25">
        <v>71017793</v>
      </c>
    </row>
    <row r="8" spans="1:27" ht="12.75">
      <c r="A8" s="5" t="s">
        <v>34</v>
      </c>
      <c r="B8" s="3"/>
      <c r="C8" s="22">
        <v>10379911</v>
      </c>
      <c r="D8" s="22"/>
      <c r="E8" s="23">
        <v>14648844</v>
      </c>
      <c r="F8" s="24">
        <v>15192647</v>
      </c>
      <c r="G8" s="24"/>
      <c r="H8" s="24">
        <v>6515640</v>
      </c>
      <c r="I8" s="24"/>
      <c r="J8" s="24">
        <v>6515640</v>
      </c>
      <c r="K8" s="24">
        <v>6515640</v>
      </c>
      <c r="L8" s="24"/>
      <c r="M8" s="24"/>
      <c r="N8" s="24">
        <v>6515640</v>
      </c>
      <c r="O8" s="24"/>
      <c r="P8" s="24"/>
      <c r="Q8" s="24"/>
      <c r="R8" s="24"/>
      <c r="S8" s="24"/>
      <c r="T8" s="24"/>
      <c r="U8" s="24"/>
      <c r="V8" s="24"/>
      <c r="W8" s="24">
        <v>13031280</v>
      </c>
      <c r="X8" s="24">
        <v>15192647</v>
      </c>
      <c r="Y8" s="24">
        <v>-2161367</v>
      </c>
      <c r="Z8" s="6">
        <v>-14.23</v>
      </c>
      <c r="AA8" s="22">
        <v>15192647</v>
      </c>
    </row>
    <row r="9" spans="1:27" ht="12.75">
      <c r="A9" s="2" t="s">
        <v>35</v>
      </c>
      <c r="B9" s="3"/>
      <c r="C9" s="19">
        <f aca="true" t="shared" si="1" ref="C9:Y9">SUM(C10:C14)</f>
        <v>21171573</v>
      </c>
      <c r="D9" s="19">
        <f>SUM(D10:D14)</f>
        <v>0</v>
      </c>
      <c r="E9" s="20">
        <f t="shared" si="1"/>
        <v>31021705</v>
      </c>
      <c r="F9" s="21">
        <f t="shared" si="1"/>
        <v>30819503</v>
      </c>
      <c r="G9" s="21">
        <f t="shared" si="1"/>
        <v>0</v>
      </c>
      <c r="H9" s="21">
        <f t="shared" si="1"/>
        <v>13217499</v>
      </c>
      <c r="I9" s="21">
        <f t="shared" si="1"/>
        <v>0</v>
      </c>
      <c r="J9" s="21">
        <f t="shared" si="1"/>
        <v>13217499</v>
      </c>
      <c r="K9" s="21">
        <f t="shared" si="1"/>
        <v>13217499</v>
      </c>
      <c r="L9" s="21">
        <f t="shared" si="1"/>
        <v>0</v>
      </c>
      <c r="M9" s="21">
        <f t="shared" si="1"/>
        <v>0</v>
      </c>
      <c r="N9" s="21">
        <f t="shared" si="1"/>
        <v>13217499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26434998</v>
      </c>
      <c r="X9" s="21">
        <f t="shared" si="1"/>
        <v>30819503</v>
      </c>
      <c r="Y9" s="21">
        <f t="shared" si="1"/>
        <v>-4384505</v>
      </c>
      <c r="Z9" s="4">
        <f>+IF(X9&lt;&gt;0,+(Y9/X9)*100,0)</f>
        <v>-14.226397486033438</v>
      </c>
      <c r="AA9" s="19">
        <f>SUM(AA10:AA14)</f>
        <v>30819503</v>
      </c>
    </row>
    <row r="10" spans="1:27" ht="12.75">
      <c r="A10" s="5" t="s">
        <v>36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/>
      <c r="AA10" s="22"/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>
        <v>21171573</v>
      </c>
      <c r="D12" s="22"/>
      <c r="E12" s="23">
        <v>31021705</v>
      </c>
      <c r="F12" s="24">
        <v>30819503</v>
      </c>
      <c r="G12" s="24"/>
      <c r="H12" s="24">
        <v>13217499</v>
      </c>
      <c r="I12" s="24"/>
      <c r="J12" s="24">
        <v>13217499</v>
      </c>
      <c r="K12" s="24">
        <v>13217499</v>
      </c>
      <c r="L12" s="24"/>
      <c r="M12" s="24"/>
      <c r="N12" s="24">
        <v>13217499</v>
      </c>
      <c r="O12" s="24"/>
      <c r="P12" s="24"/>
      <c r="Q12" s="24"/>
      <c r="R12" s="24"/>
      <c r="S12" s="24"/>
      <c r="T12" s="24"/>
      <c r="U12" s="24"/>
      <c r="V12" s="24"/>
      <c r="W12" s="24">
        <v>26434998</v>
      </c>
      <c r="X12" s="24">
        <v>30819503</v>
      </c>
      <c r="Y12" s="24">
        <v>-4384505</v>
      </c>
      <c r="Z12" s="6">
        <v>-14.23</v>
      </c>
      <c r="AA12" s="22">
        <v>30819503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38052287</v>
      </c>
      <c r="D15" s="19">
        <f>SUM(D16:D18)</f>
        <v>0</v>
      </c>
      <c r="E15" s="20">
        <f t="shared" si="2"/>
        <v>51350937</v>
      </c>
      <c r="F15" s="21">
        <f t="shared" si="2"/>
        <v>58653139</v>
      </c>
      <c r="G15" s="21">
        <f t="shared" si="2"/>
        <v>0</v>
      </c>
      <c r="H15" s="21">
        <f t="shared" si="2"/>
        <v>24044115</v>
      </c>
      <c r="I15" s="21">
        <f t="shared" si="2"/>
        <v>0</v>
      </c>
      <c r="J15" s="21">
        <f t="shared" si="2"/>
        <v>24044115</v>
      </c>
      <c r="K15" s="21">
        <f t="shared" si="2"/>
        <v>24044115</v>
      </c>
      <c r="L15" s="21">
        <f t="shared" si="2"/>
        <v>0</v>
      </c>
      <c r="M15" s="21">
        <f t="shared" si="2"/>
        <v>0</v>
      </c>
      <c r="N15" s="21">
        <f t="shared" si="2"/>
        <v>24044115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48088230</v>
      </c>
      <c r="X15" s="21">
        <f t="shared" si="2"/>
        <v>58653139</v>
      </c>
      <c r="Y15" s="21">
        <f t="shared" si="2"/>
        <v>-10564909</v>
      </c>
      <c r="Z15" s="4">
        <f>+IF(X15&lt;&gt;0,+(Y15/X15)*100,0)</f>
        <v>-18.012521034892952</v>
      </c>
      <c r="AA15" s="19">
        <f>SUM(AA16:AA18)</f>
        <v>58653139</v>
      </c>
    </row>
    <row r="16" spans="1:27" ht="12.75">
      <c r="A16" s="5" t="s">
        <v>42</v>
      </c>
      <c r="B16" s="3"/>
      <c r="C16" s="22">
        <v>26742988</v>
      </c>
      <c r="D16" s="22"/>
      <c r="E16" s="23">
        <v>33545418</v>
      </c>
      <c r="F16" s="24">
        <v>40433368</v>
      </c>
      <c r="G16" s="24"/>
      <c r="H16" s="24">
        <v>16230238</v>
      </c>
      <c r="I16" s="24"/>
      <c r="J16" s="24">
        <v>16230238</v>
      </c>
      <c r="K16" s="24">
        <v>16230238</v>
      </c>
      <c r="L16" s="24"/>
      <c r="M16" s="24"/>
      <c r="N16" s="24">
        <v>16230238</v>
      </c>
      <c r="O16" s="24"/>
      <c r="P16" s="24"/>
      <c r="Q16" s="24"/>
      <c r="R16" s="24"/>
      <c r="S16" s="24"/>
      <c r="T16" s="24"/>
      <c r="U16" s="24"/>
      <c r="V16" s="24"/>
      <c r="W16" s="24">
        <v>32460476</v>
      </c>
      <c r="X16" s="24">
        <v>40433368</v>
      </c>
      <c r="Y16" s="24">
        <v>-7972892</v>
      </c>
      <c r="Z16" s="6">
        <v>-19.72</v>
      </c>
      <c r="AA16" s="22">
        <v>40433368</v>
      </c>
    </row>
    <row r="17" spans="1:27" ht="12.75">
      <c r="A17" s="5" t="s">
        <v>43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/>
      <c r="AA17" s="22"/>
    </row>
    <row r="18" spans="1:27" ht="12.75">
      <c r="A18" s="5" t="s">
        <v>44</v>
      </c>
      <c r="B18" s="3"/>
      <c r="C18" s="22">
        <v>11309299</v>
      </c>
      <c r="D18" s="22"/>
      <c r="E18" s="23">
        <v>17805519</v>
      </c>
      <c r="F18" s="24">
        <v>18219771</v>
      </c>
      <c r="G18" s="24"/>
      <c r="H18" s="24">
        <v>7813877</v>
      </c>
      <c r="I18" s="24"/>
      <c r="J18" s="24">
        <v>7813877</v>
      </c>
      <c r="K18" s="24">
        <v>7813877</v>
      </c>
      <c r="L18" s="24"/>
      <c r="M18" s="24"/>
      <c r="N18" s="24">
        <v>7813877</v>
      </c>
      <c r="O18" s="24"/>
      <c r="P18" s="24"/>
      <c r="Q18" s="24"/>
      <c r="R18" s="24"/>
      <c r="S18" s="24"/>
      <c r="T18" s="24"/>
      <c r="U18" s="24"/>
      <c r="V18" s="24"/>
      <c r="W18" s="24">
        <v>15627754</v>
      </c>
      <c r="X18" s="24">
        <v>18219771</v>
      </c>
      <c r="Y18" s="24">
        <v>-2592017</v>
      </c>
      <c r="Z18" s="6">
        <v>-14.23</v>
      </c>
      <c r="AA18" s="22">
        <v>18219771</v>
      </c>
    </row>
    <row r="19" spans="1:27" ht="12.75">
      <c r="A19" s="2" t="s">
        <v>45</v>
      </c>
      <c r="B19" s="8"/>
      <c r="C19" s="19">
        <f aca="true" t="shared" si="3" ref="C19:Y19">SUM(C20:C23)</f>
        <v>314644799</v>
      </c>
      <c r="D19" s="19">
        <f>SUM(D20:D23)</f>
        <v>0</v>
      </c>
      <c r="E19" s="20">
        <f t="shared" si="3"/>
        <v>482970039</v>
      </c>
      <c r="F19" s="21">
        <f t="shared" si="3"/>
        <v>476506266</v>
      </c>
      <c r="G19" s="21">
        <f t="shared" si="3"/>
        <v>0</v>
      </c>
      <c r="H19" s="21">
        <f t="shared" si="3"/>
        <v>48824411</v>
      </c>
      <c r="I19" s="21">
        <f t="shared" si="3"/>
        <v>28383397</v>
      </c>
      <c r="J19" s="21">
        <f t="shared" si="3"/>
        <v>77207808</v>
      </c>
      <c r="K19" s="21">
        <f t="shared" si="3"/>
        <v>48824411</v>
      </c>
      <c r="L19" s="21">
        <f t="shared" si="3"/>
        <v>0</v>
      </c>
      <c r="M19" s="21">
        <f t="shared" si="3"/>
        <v>0</v>
      </c>
      <c r="N19" s="21">
        <f t="shared" si="3"/>
        <v>48824411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126032219</v>
      </c>
      <c r="X19" s="21">
        <f t="shared" si="3"/>
        <v>476506266</v>
      </c>
      <c r="Y19" s="21">
        <f t="shared" si="3"/>
        <v>-350474047</v>
      </c>
      <c r="Z19" s="4">
        <f>+IF(X19&lt;&gt;0,+(Y19/X19)*100,0)</f>
        <v>-73.55077404165762</v>
      </c>
      <c r="AA19" s="19">
        <f>SUM(AA20:AA23)</f>
        <v>476506266</v>
      </c>
    </row>
    <row r="20" spans="1:27" ht="12.75">
      <c r="A20" s="5" t="s">
        <v>46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/>
      <c r="AA20" s="22"/>
    </row>
    <row r="21" spans="1:27" ht="12.75">
      <c r="A21" s="5" t="s">
        <v>47</v>
      </c>
      <c r="B21" s="3"/>
      <c r="C21" s="22">
        <v>314644799</v>
      </c>
      <c r="D21" s="22"/>
      <c r="E21" s="23">
        <v>482970039</v>
      </c>
      <c r="F21" s="24">
        <v>476506266</v>
      </c>
      <c r="G21" s="24"/>
      <c r="H21" s="24">
        <v>48824411</v>
      </c>
      <c r="I21" s="24">
        <v>28383397</v>
      </c>
      <c r="J21" s="24">
        <v>77207808</v>
      </c>
      <c r="K21" s="24">
        <v>48824411</v>
      </c>
      <c r="L21" s="24"/>
      <c r="M21" s="24"/>
      <c r="N21" s="24">
        <v>48824411</v>
      </c>
      <c r="O21" s="24"/>
      <c r="P21" s="24"/>
      <c r="Q21" s="24"/>
      <c r="R21" s="24"/>
      <c r="S21" s="24"/>
      <c r="T21" s="24"/>
      <c r="U21" s="24"/>
      <c r="V21" s="24"/>
      <c r="W21" s="24">
        <v>126032219</v>
      </c>
      <c r="X21" s="24">
        <v>476506266</v>
      </c>
      <c r="Y21" s="24">
        <v>-350474047</v>
      </c>
      <c r="Z21" s="6">
        <v>-73.55</v>
      </c>
      <c r="AA21" s="22">
        <v>476506266</v>
      </c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25"/>
    </row>
    <row r="23" spans="1:27" ht="12.75">
      <c r="A23" s="5" t="s">
        <v>49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/>
      <c r="AA23" s="22"/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459879681</v>
      </c>
      <c r="D25" s="40">
        <f>+D5+D9+D15+D19+D24</f>
        <v>0</v>
      </c>
      <c r="E25" s="41">
        <f t="shared" si="4"/>
        <v>695711049</v>
      </c>
      <c r="F25" s="42">
        <f t="shared" si="4"/>
        <v>695711049</v>
      </c>
      <c r="G25" s="42">
        <f t="shared" si="4"/>
        <v>953097</v>
      </c>
      <c r="H25" s="42">
        <f t="shared" si="4"/>
        <v>269040939</v>
      </c>
      <c r="I25" s="42">
        <f t="shared" si="4"/>
        <v>29349098</v>
      </c>
      <c r="J25" s="42">
        <f t="shared" si="4"/>
        <v>299343134</v>
      </c>
      <c r="K25" s="42">
        <f t="shared" si="4"/>
        <v>269040939</v>
      </c>
      <c r="L25" s="42">
        <f t="shared" si="4"/>
        <v>0</v>
      </c>
      <c r="M25" s="42">
        <f t="shared" si="4"/>
        <v>0</v>
      </c>
      <c r="N25" s="42">
        <f t="shared" si="4"/>
        <v>269040939</v>
      </c>
      <c r="O25" s="42">
        <f t="shared" si="4"/>
        <v>81785</v>
      </c>
      <c r="P25" s="42">
        <f t="shared" si="4"/>
        <v>0</v>
      </c>
      <c r="Q25" s="42">
        <f t="shared" si="4"/>
        <v>0</v>
      </c>
      <c r="R25" s="42">
        <f t="shared" si="4"/>
        <v>81785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568465858</v>
      </c>
      <c r="X25" s="42">
        <f t="shared" si="4"/>
        <v>695711049</v>
      </c>
      <c r="Y25" s="42">
        <f t="shared" si="4"/>
        <v>-127245191</v>
      </c>
      <c r="Z25" s="43">
        <f>+IF(X25&lt;&gt;0,+(Y25/X25)*100,0)</f>
        <v>-18.28994827420083</v>
      </c>
      <c r="AA25" s="40">
        <f>+AA5+AA9+AA15+AA19+AA24</f>
        <v>695711049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110745615</v>
      </c>
      <c r="D28" s="19">
        <f>SUM(D29:D31)</f>
        <v>0</v>
      </c>
      <c r="E28" s="20">
        <f t="shared" si="5"/>
        <v>127998368</v>
      </c>
      <c r="F28" s="21">
        <f t="shared" si="5"/>
        <v>215062513</v>
      </c>
      <c r="G28" s="21">
        <f t="shared" si="5"/>
        <v>13654375</v>
      </c>
      <c r="H28" s="21">
        <f t="shared" si="5"/>
        <v>17044968</v>
      </c>
      <c r="I28" s="21">
        <f t="shared" si="5"/>
        <v>19910261</v>
      </c>
      <c r="J28" s="21">
        <f t="shared" si="5"/>
        <v>50609604</v>
      </c>
      <c r="K28" s="21">
        <f t="shared" si="5"/>
        <v>17044968</v>
      </c>
      <c r="L28" s="21">
        <f t="shared" si="5"/>
        <v>0</v>
      </c>
      <c r="M28" s="21">
        <f t="shared" si="5"/>
        <v>0</v>
      </c>
      <c r="N28" s="21">
        <f t="shared" si="5"/>
        <v>17044968</v>
      </c>
      <c r="O28" s="21">
        <f t="shared" si="5"/>
        <v>14140952</v>
      </c>
      <c r="P28" s="21">
        <f t="shared" si="5"/>
        <v>0</v>
      </c>
      <c r="Q28" s="21">
        <f t="shared" si="5"/>
        <v>0</v>
      </c>
      <c r="R28" s="21">
        <f t="shared" si="5"/>
        <v>14140952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81795524</v>
      </c>
      <c r="X28" s="21">
        <f t="shared" si="5"/>
        <v>215062513</v>
      </c>
      <c r="Y28" s="21">
        <f t="shared" si="5"/>
        <v>-133266989</v>
      </c>
      <c r="Z28" s="4">
        <f>+IF(X28&lt;&gt;0,+(Y28/X28)*100,0)</f>
        <v>-61.96662874482454</v>
      </c>
      <c r="AA28" s="19">
        <f>SUM(AA29:AA31)</f>
        <v>215062513</v>
      </c>
    </row>
    <row r="29" spans="1:27" ht="12.75">
      <c r="A29" s="5" t="s">
        <v>32</v>
      </c>
      <c r="B29" s="3"/>
      <c r="C29" s="22">
        <v>30822518</v>
      </c>
      <c r="D29" s="22"/>
      <c r="E29" s="23">
        <v>43395100</v>
      </c>
      <c r="F29" s="24">
        <v>128742879</v>
      </c>
      <c r="G29" s="24">
        <v>2427177</v>
      </c>
      <c r="H29" s="24">
        <v>2588056</v>
      </c>
      <c r="I29" s="24">
        <v>3183081</v>
      </c>
      <c r="J29" s="24">
        <v>8198314</v>
      </c>
      <c r="K29" s="24">
        <v>2588056</v>
      </c>
      <c r="L29" s="24"/>
      <c r="M29" s="24"/>
      <c r="N29" s="24">
        <v>2588056</v>
      </c>
      <c r="O29" s="24">
        <v>2624312</v>
      </c>
      <c r="P29" s="24"/>
      <c r="Q29" s="24"/>
      <c r="R29" s="24">
        <v>2624312</v>
      </c>
      <c r="S29" s="24"/>
      <c r="T29" s="24"/>
      <c r="U29" s="24"/>
      <c r="V29" s="24"/>
      <c r="W29" s="24">
        <v>13410682</v>
      </c>
      <c r="X29" s="24">
        <v>128742879</v>
      </c>
      <c r="Y29" s="24">
        <v>-115332197</v>
      </c>
      <c r="Z29" s="6">
        <v>-89.58</v>
      </c>
      <c r="AA29" s="22">
        <v>128742879</v>
      </c>
    </row>
    <row r="30" spans="1:27" ht="12.75">
      <c r="A30" s="5" t="s">
        <v>33</v>
      </c>
      <c r="B30" s="3"/>
      <c r="C30" s="25">
        <v>67868085</v>
      </c>
      <c r="D30" s="25"/>
      <c r="E30" s="26">
        <v>70084424</v>
      </c>
      <c r="F30" s="27">
        <v>71703545</v>
      </c>
      <c r="G30" s="27">
        <v>10042800</v>
      </c>
      <c r="H30" s="27">
        <v>13163208</v>
      </c>
      <c r="I30" s="27">
        <v>15638381</v>
      </c>
      <c r="J30" s="27">
        <v>38844389</v>
      </c>
      <c r="K30" s="27">
        <v>13163208</v>
      </c>
      <c r="L30" s="27"/>
      <c r="M30" s="27"/>
      <c r="N30" s="27">
        <v>13163208</v>
      </c>
      <c r="O30" s="27">
        <v>10374970</v>
      </c>
      <c r="P30" s="27"/>
      <c r="Q30" s="27"/>
      <c r="R30" s="27">
        <v>10374970</v>
      </c>
      <c r="S30" s="27"/>
      <c r="T30" s="27"/>
      <c r="U30" s="27"/>
      <c r="V30" s="27"/>
      <c r="W30" s="27">
        <v>62382567</v>
      </c>
      <c r="X30" s="27">
        <v>71703545</v>
      </c>
      <c r="Y30" s="27">
        <v>-9320978</v>
      </c>
      <c r="Z30" s="7">
        <v>-13</v>
      </c>
      <c r="AA30" s="25">
        <v>71703545</v>
      </c>
    </row>
    <row r="31" spans="1:27" ht="12.75">
      <c r="A31" s="5" t="s">
        <v>34</v>
      </c>
      <c r="B31" s="3"/>
      <c r="C31" s="22">
        <v>12055012</v>
      </c>
      <c r="D31" s="22"/>
      <c r="E31" s="23">
        <v>14518844</v>
      </c>
      <c r="F31" s="24">
        <v>14616089</v>
      </c>
      <c r="G31" s="24">
        <v>1184398</v>
      </c>
      <c r="H31" s="24">
        <v>1293704</v>
      </c>
      <c r="I31" s="24">
        <v>1088799</v>
      </c>
      <c r="J31" s="24">
        <v>3566901</v>
      </c>
      <c r="K31" s="24">
        <v>1293704</v>
      </c>
      <c r="L31" s="24"/>
      <c r="M31" s="24"/>
      <c r="N31" s="24">
        <v>1293704</v>
      </c>
      <c r="O31" s="24">
        <v>1141670</v>
      </c>
      <c r="P31" s="24"/>
      <c r="Q31" s="24"/>
      <c r="R31" s="24">
        <v>1141670</v>
      </c>
      <c r="S31" s="24"/>
      <c r="T31" s="24"/>
      <c r="U31" s="24"/>
      <c r="V31" s="24"/>
      <c r="W31" s="24">
        <v>6002275</v>
      </c>
      <c r="X31" s="24">
        <v>14616089</v>
      </c>
      <c r="Y31" s="24">
        <v>-8613814</v>
      </c>
      <c r="Z31" s="6">
        <v>-58.93</v>
      </c>
      <c r="AA31" s="22">
        <v>14616089</v>
      </c>
    </row>
    <row r="32" spans="1:27" ht="12.75">
      <c r="A32" s="2" t="s">
        <v>35</v>
      </c>
      <c r="B32" s="3"/>
      <c r="C32" s="19">
        <f aca="true" t="shared" si="6" ref="C32:Y32">SUM(C33:C37)</f>
        <v>22392657</v>
      </c>
      <c r="D32" s="19">
        <f>SUM(D33:D37)</f>
        <v>0</v>
      </c>
      <c r="E32" s="20">
        <f t="shared" si="6"/>
        <v>30661704</v>
      </c>
      <c r="F32" s="21">
        <f t="shared" si="6"/>
        <v>28619502</v>
      </c>
      <c r="G32" s="21">
        <f t="shared" si="6"/>
        <v>2055667</v>
      </c>
      <c r="H32" s="21">
        <f t="shared" si="6"/>
        <v>2847835</v>
      </c>
      <c r="I32" s="21">
        <f t="shared" si="6"/>
        <v>2107429</v>
      </c>
      <c r="J32" s="21">
        <f t="shared" si="6"/>
        <v>7010931</v>
      </c>
      <c r="K32" s="21">
        <f t="shared" si="6"/>
        <v>2847835</v>
      </c>
      <c r="L32" s="21">
        <f t="shared" si="6"/>
        <v>0</v>
      </c>
      <c r="M32" s="21">
        <f t="shared" si="6"/>
        <v>0</v>
      </c>
      <c r="N32" s="21">
        <f t="shared" si="6"/>
        <v>2847835</v>
      </c>
      <c r="O32" s="21">
        <f t="shared" si="6"/>
        <v>2435995</v>
      </c>
      <c r="P32" s="21">
        <f t="shared" si="6"/>
        <v>0</v>
      </c>
      <c r="Q32" s="21">
        <f t="shared" si="6"/>
        <v>0</v>
      </c>
      <c r="R32" s="21">
        <f t="shared" si="6"/>
        <v>2435995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12294761</v>
      </c>
      <c r="X32" s="21">
        <f t="shared" si="6"/>
        <v>28619502</v>
      </c>
      <c r="Y32" s="21">
        <f t="shared" si="6"/>
        <v>-16324741</v>
      </c>
      <c r="Z32" s="4">
        <f>+IF(X32&lt;&gt;0,+(Y32/X32)*100,0)</f>
        <v>-57.04061866625073</v>
      </c>
      <c r="AA32" s="19">
        <f>SUM(AA33:AA37)</f>
        <v>28619502</v>
      </c>
    </row>
    <row r="33" spans="1:27" ht="12.75">
      <c r="A33" s="5" t="s">
        <v>36</v>
      </c>
      <c r="B33" s="3"/>
      <c r="C33" s="22"/>
      <c r="D33" s="22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6"/>
      <c r="AA33" s="22"/>
    </row>
    <row r="34" spans="1:27" ht="12.75">
      <c r="A34" s="5" t="s">
        <v>37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/>
      <c r="AA34" s="22"/>
    </row>
    <row r="35" spans="1:27" ht="12.75">
      <c r="A35" s="5" t="s">
        <v>38</v>
      </c>
      <c r="B35" s="3"/>
      <c r="C35" s="22">
        <v>22392657</v>
      </c>
      <c r="D35" s="22"/>
      <c r="E35" s="23">
        <v>30661704</v>
      </c>
      <c r="F35" s="24">
        <v>28619502</v>
      </c>
      <c r="G35" s="24">
        <v>2055667</v>
      </c>
      <c r="H35" s="24">
        <v>2847835</v>
      </c>
      <c r="I35" s="24">
        <v>2107429</v>
      </c>
      <c r="J35" s="24">
        <v>7010931</v>
      </c>
      <c r="K35" s="24">
        <v>2847835</v>
      </c>
      <c r="L35" s="24"/>
      <c r="M35" s="24"/>
      <c r="N35" s="24">
        <v>2847835</v>
      </c>
      <c r="O35" s="24">
        <v>2435995</v>
      </c>
      <c r="P35" s="24"/>
      <c r="Q35" s="24"/>
      <c r="R35" s="24">
        <v>2435995</v>
      </c>
      <c r="S35" s="24"/>
      <c r="T35" s="24"/>
      <c r="U35" s="24"/>
      <c r="V35" s="24"/>
      <c r="W35" s="24">
        <v>12294761</v>
      </c>
      <c r="X35" s="24">
        <v>28619502</v>
      </c>
      <c r="Y35" s="24">
        <v>-16324741</v>
      </c>
      <c r="Z35" s="6">
        <v>-57.04</v>
      </c>
      <c r="AA35" s="22">
        <v>28619502</v>
      </c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26317118</v>
      </c>
      <c r="D38" s="19">
        <f>SUM(D39:D41)</f>
        <v>0</v>
      </c>
      <c r="E38" s="20">
        <f t="shared" si="7"/>
        <v>67920084</v>
      </c>
      <c r="F38" s="21">
        <f t="shared" si="7"/>
        <v>66074747</v>
      </c>
      <c r="G38" s="21">
        <f t="shared" si="7"/>
        <v>3105325</v>
      </c>
      <c r="H38" s="21">
        <f t="shared" si="7"/>
        <v>3433015</v>
      </c>
      <c r="I38" s="21">
        <f t="shared" si="7"/>
        <v>3108651</v>
      </c>
      <c r="J38" s="21">
        <f t="shared" si="7"/>
        <v>9646991</v>
      </c>
      <c r="K38" s="21">
        <f t="shared" si="7"/>
        <v>3433015</v>
      </c>
      <c r="L38" s="21">
        <f t="shared" si="7"/>
        <v>0</v>
      </c>
      <c r="M38" s="21">
        <f t="shared" si="7"/>
        <v>0</v>
      </c>
      <c r="N38" s="21">
        <f t="shared" si="7"/>
        <v>3433015</v>
      </c>
      <c r="O38" s="21">
        <f t="shared" si="7"/>
        <v>3723384</v>
      </c>
      <c r="P38" s="21">
        <f t="shared" si="7"/>
        <v>0</v>
      </c>
      <c r="Q38" s="21">
        <f t="shared" si="7"/>
        <v>0</v>
      </c>
      <c r="R38" s="21">
        <f t="shared" si="7"/>
        <v>3723384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16803390</v>
      </c>
      <c r="X38" s="21">
        <f t="shared" si="7"/>
        <v>66074747</v>
      </c>
      <c r="Y38" s="21">
        <f t="shared" si="7"/>
        <v>-49271357</v>
      </c>
      <c r="Z38" s="4">
        <f>+IF(X38&lt;&gt;0,+(Y38/X38)*100,0)</f>
        <v>-74.56911942470245</v>
      </c>
      <c r="AA38" s="19">
        <f>SUM(AA39:AA41)</f>
        <v>66074747</v>
      </c>
    </row>
    <row r="39" spans="1:27" ht="12.75">
      <c r="A39" s="5" t="s">
        <v>42</v>
      </c>
      <c r="B39" s="3"/>
      <c r="C39" s="22">
        <v>15172936</v>
      </c>
      <c r="D39" s="22"/>
      <c r="E39" s="23">
        <v>51495066</v>
      </c>
      <c r="F39" s="24">
        <v>49255475</v>
      </c>
      <c r="G39" s="24">
        <v>2032518</v>
      </c>
      <c r="H39" s="24">
        <v>1833731</v>
      </c>
      <c r="I39" s="24">
        <v>1915080</v>
      </c>
      <c r="J39" s="24">
        <v>5781329</v>
      </c>
      <c r="K39" s="24">
        <v>1833731</v>
      </c>
      <c r="L39" s="24"/>
      <c r="M39" s="24"/>
      <c r="N39" s="24">
        <v>1833731</v>
      </c>
      <c r="O39" s="24">
        <v>2540403</v>
      </c>
      <c r="P39" s="24"/>
      <c r="Q39" s="24"/>
      <c r="R39" s="24">
        <v>2540403</v>
      </c>
      <c r="S39" s="24"/>
      <c r="T39" s="24"/>
      <c r="U39" s="24"/>
      <c r="V39" s="24"/>
      <c r="W39" s="24">
        <v>10155463</v>
      </c>
      <c r="X39" s="24">
        <v>49255475</v>
      </c>
      <c r="Y39" s="24">
        <v>-39100012</v>
      </c>
      <c r="Z39" s="6">
        <v>-79.38</v>
      </c>
      <c r="AA39" s="22">
        <v>49255475</v>
      </c>
    </row>
    <row r="40" spans="1:27" ht="12.75">
      <c r="A40" s="5" t="s">
        <v>43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/>
      <c r="AA40" s="22"/>
    </row>
    <row r="41" spans="1:27" ht="12.75">
      <c r="A41" s="5" t="s">
        <v>44</v>
      </c>
      <c r="B41" s="3"/>
      <c r="C41" s="22">
        <v>11144182</v>
      </c>
      <c r="D41" s="22"/>
      <c r="E41" s="23">
        <v>16425018</v>
      </c>
      <c r="F41" s="24">
        <v>16819272</v>
      </c>
      <c r="G41" s="24">
        <v>1072807</v>
      </c>
      <c r="H41" s="24">
        <v>1599284</v>
      </c>
      <c r="I41" s="24">
        <v>1193571</v>
      </c>
      <c r="J41" s="24">
        <v>3865662</v>
      </c>
      <c r="K41" s="24">
        <v>1599284</v>
      </c>
      <c r="L41" s="24"/>
      <c r="M41" s="24"/>
      <c r="N41" s="24">
        <v>1599284</v>
      </c>
      <c r="O41" s="24">
        <v>1182981</v>
      </c>
      <c r="P41" s="24"/>
      <c r="Q41" s="24"/>
      <c r="R41" s="24">
        <v>1182981</v>
      </c>
      <c r="S41" s="24"/>
      <c r="T41" s="24"/>
      <c r="U41" s="24"/>
      <c r="V41" s="24"/>
      <c r="W41" s="24">
        <v>6647927</v>
      </c>
      <c r="X41" s="24">
        <v>16819272</v>
      </c>
      <c r="Y41" s="24">
        <v>-10171345</v>
      </c>
      <c r="Z41" s="6">
        <v>-60.47</v>
      </c>
      <c r="AA41" s="22">
        <v>16819272</v>
      </c>
    </row>
    <row r="42" spans="1:27" ht="12.75">
      <c r="A42" s="2" t="s">
        <v>45</v>
      </c>
      <c r="B42" s="8"/>
      <c r="C42" s="19">
        <f aca="true" t="shared" si="8" ref="C42:Y42">SUM(C43:C46)</f>
        <v>116815392</v>
      </c>
      <c r="D42" s="19">
        <f>SUM(D43:D46)</f>
        <v>0</v>
      </c>
      <c r="E42" s="20">
        <f t="shared" si="8"/>
        <v>114613462</v>
      </c>
      <c r="F42" s="21">
        <f t="shared" si="8"/>
        <v>93231972</v>
      </c>
      <c r="G42" s="21">
        <f t="shared" si="8"/>
        <v>979265</v>
      </c>
      <c r="H42" s="21">
        <f t="shared" si="8"/>
        <v>2434624</v>
      </c>
      <c r="I42" s="21">
        <f t="shared" si="8"/>
        <v>4182442</v>
      </c>
      <c r="J42" s="21">
        <f t="shared" si="8"/>
        <v>7596331</v>
      </c>
      <c r="K42" s="21">
        <f t="shared" si="8"/>
        <v>2434624</v>
      </c>
      <c r="L42" s="21">
        <f t="shared" si="8"/>
        <v>0</v>
      </c>
      <c r="M42" s="21">
        <f t="shared" si="8"/>
        <v>0</v>
      </c>
      <c r="N42" s="21">
        <f t="shared" si="8"/>
        <v>2434624</v>
      </c>
      <c r="O42" s="21">
        <f t="shared" si="8"/>
        <v>2007036</v>
      </c>
      <c r="P42" s="21">
        <f t="shared" si="8"/>
        <v>0</v>
      </c>
      <c r="Q42" s="21">
        <f t="shared" si="8"/>
        <v>0</v>
      </c>
      <c r="R42" s="21">
        <f t="shared" si="8"/>
        <v>2007036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12037991</v>
      </c>
      <c r="X42" s="21">
        <f t="shared" si="8"/>
        <v>93231972</v>
      </c>
      <c r="Y42" s="21">
        <f t="shared" si="8"/>
        <v>-81193981</v>
      </c>
      <c r="Z42" s="4">
        <f>+IF(X42&lt;&gt;0,+(Y42/X42)*100,0)</f>
        <v>-87.08813002475159</v>
      </c>
      <c r="AA42" s="19">
        <f>SUM(AA43:AA46)</f>
        <v>93231972</v>
      </c>
    </row>
    <row r="43" spans="1:27" ht="12.75">
      <c r="A43" s="5" t="s">
        <v>46</v>
      </c>
      <c r="B43" s="3"/>
      <c r="C43" s="22">
        <v>433448</v>
      </c>
      <c r="D43" s="22"/>
      <c r="E43" s="23">
        <v>600000</v>
      </c>
      <c r="F43" s="24"/>
      <c r="G43" s="24">
        <v>412954</v>
      </c>
      <c r="H43" s="24"/>
      <c r="I43" s="24"/>
      <c r="J43" s="24">
        <v>412954</v>
      </c>
      <c r="K43" s="24"/>
      <c r="L43" s="24"/>
      <c r="M43" s="24"/>
      <c r="N43" s="24"/>
      <c r="O43" s="24">
        <v>57246</v>
      </c>
      <c r="P43" s="24"/>
      <c r="Q43" s="24"/>
      <c r="R43" s="24">
        <v>57246</v>
      </c>
      <c r="S43" s="24"/>
      <c r="T43" s="24"/>
      <c r="U43" s="24"/>
      <c r="V43" s="24"/>
      <c r="W43" s="24">
        <v>470200</v>
      </c>
      <c r="X43" s="24"/>
      <c r="Y43" s="24">
        <v>470200</v>
      </c>
      <c r="Z43" s="6"/>
      <c r="AA43" s="22"/>
    </row>
    <row r="44" spans="1:27" ht="12.75">
      <c r="A44" s="5" t="s">
        <v>47</v>
      </c>
      <c r="B44" s="3"/>
      <c r="C44" s="22">
        <v>116381944</v>
      </c>
      <c r="D44" s="22"/>
      <c r="E44" s="23">
        <v>114013462</v>
      </c>
      <c r="F44" s="24">
        <v>93231972</v>
      </c>
      <c r="G44" s="24">
        <v>566311</v>
      </c>
      <c r="H44" s="24">
        <v>2434624</v>
      </c>
      <c r="I44" s="24">
        <v>4182442</v>
      </c>
      <c r="J44" s="24">
        <v>7183377</v>
      </c>
      <c r="K44" s="24">
        <v>2434624</v>
      </c>
      <c r="L44" s="24"/>
      <c r="M44" s="24"/>
      <c r="N44" s="24">
        <v>2434624</v>
      </c>
      <c r="O44" s="24">
        <v>1949790</v>
      </c>
      <c r="P44" s="24"/>
      <c r="Q44" s="24"/>
      <c r="R44" s="24">
        <v>1949790</v>
      </c>
      <c r="S44" s="24"/>
      <c r="T44" s="24"/>
      <c r="U44" s="24"/>
      <c r="V44" s="24"/>
      <c r="W44" s="24">
        <v>11567791</v>
      </c>
      <c r="X44" s="24">
        <v>93231972</v>
      </c>
      <c r="Y44" s="24">
        <v>-81664181</v>
      </c>
      <c r="Z44" s="6">
        <v>-87.59</v>
      </c>
      <c r="AA44" s="22">
        <v>93231972</v>
      </c>
    </row>
    <row r="45" spans="1:27" ht="12.75">
      <c r="A45" s="5" t="s">
        <v>48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/>
      <c r="AA45" s="25"/>
    </row>
    <row r="46" spans="1:27" ht="12.75">
      <c r="A46" s="5" t="s">
        <v>49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/>
      <c r="AA46" s="22"/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276270782</v>
      </c>
      <c r="D48" s="40">
        <f>+D28+D32+D38+D42+D47</f>
        <v>0</v>
      </c>
      <c r="E48" s="41">
        <f t="shared" si="9"/>
        <v>341193618</v>
      </c>
      <c r="F48" s="42">
        <f t="shared" si="9"/>
        <v>402988734</v>
      </c>
      <c r="G48" s="42">
        <f t="shared" si="9"/>
        <v>19794632</v>
      </c>
      <c r="H48" s="42">
        <f t="shared" si="9"/>
        <v>25760442</v>
      </c>
      <c r="I48" s="42">
        <f t="shared" si="9"/>
        <v>29308783</v>
      </c>
      <c r="J48" s="42">
        <f t="shared" si="9"/>
        <v>74863857</v>
      </c>
      <c r="K48" s="42">
        <f t="shared" si="9"/>
        <v>25760442</v>
      </c>
      <c r="L48" s="42">
        <f t="shared" si="9"/>
        <v>0</v>
      </c>
      <c r="M48" s="42">
        <f t="shared" si="9"/>
        <v>0</v>
      </c>
      <c r="N48" s="42">
        <f t="shared" si="9"/>
        <v>25760442</v>
      </c>
      <c r="O48" s="42">
        <f t="shared" si="9"/>
        <v>22307367</v>
      </c>
      <c r="P48" s="42">
        <f t="shared" si="9"/>
        <v>0</v>
      </c>
      <c r="Q48" s="42">
        <f t="shared" si="9"/>
        <v>0</v>
      </c>
      <c r="R48" s="42">
        <f t="shared" si="9"/>
        <v>22307367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122931666</v>
      </c>
      <c r="X48" s="42">
        <f t="shared" si="9"/>
        <v>402988734</v>
      </c>
      <c r="Y48" s="42">
        <f t="shared" si="9"/>
        <v>-280057068</v>
      </c>
      <c r="Z48" s="43">
        <f>+IF(X48&lt;&gt;0,+(Y48/X48)*100,0)</f>
        <v>-69.4950117389634</v>
      </c>
      <c r="AA48" s="40">
        <f>+AA28+AA32+AA38+AA42+AA47</f>
        <v>402988734</v>
      </c>
    </row>
    <row r="49" spans="1:27" ht="12.75">
      <c r="A49" s="14" t="s">
        <v>79</v>
      </c>
      <c r="B49" s="15"/>
      <c r="C49" s="44">
        <f aca="true" t="shared" si="10" ref="C49:Y49">+C25-C48</f>
        <v>183608899</v>
      </c>
      <c r="D49" s="44">
        <f>+D25-D48</f>
        <v>0</v>
      </c>
      <c r="E49" s="45">
        <f t="shared" si="10"/>
        <v>354517431</v>
      </c>
      <c r="F49" s="46">
        <f t="shared" si="10"/>
        <v>292722315</v>
      </c>
      <c r="G49" s="46">
        <f t="shared" si="10"/>
        <v>-18841535</v>
      </c>
      <c r="H49" s="46">
        <f t="shared" si="10"/>
        <v>243280497</v>
      </c>
      <c r="I49" s="46">
        <f t="shared" si="10"/>
        <v>40315</v>
      </c>
      <c r="J49" s="46">
        <f t="shared" si="10"/>
        <v>224479277</v>
      </c>
      <c r="K49" s="46">
        <f t="shared" si="10"/>
        <v>243280497</v>
      </c>
      <c r="L49" s="46">
        <f t="shared" si="10"/>
        <v>0</v>
      </c>
      <c r="M49" s="46">
        <f t="shared" si="10"/>
        <v>0</v>
      </c>
      <c r="N49" s="46">
        <f t="shared" si="10"/>
        <v>243280497</v>
      </c>
      <c r="O49" s="46">
        <f t="shared" si="10"/>
        <v>-22225582</v>
      </c>
      <c r="P49" s="46">
        <f t="shared" si="10"/>
        <v>0</v>
      </c>
      <c r="Q49" s="46">
        <f t="shared" si="10"/>
        <v>0</v>
      </c>
      <c r="R49" s="46">
        <f t="shared" si="10"/>
        <v>-22225582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445534192</v>
      </c>
      <c r="X49" s="46">
        <f>IF(F25=F48,0,X25-X48)</f>
        <v>292722315</v>
      </c>
      <c r="Y49" s="46">
        <f t="shared" si="10"/>
        <v>152811877</v>
      </c>
      <c r="Z49" s="47">
        <f>+IF(X49&lt;&gt;0,+(Y49/X49)*100,0)</f>
        <v>52.203699263583644</v>
      </c>
      <c r="AA49" s="44">
        <f>+AA25-AA48</f>
        <v>292722315</v>
      </c>
    </row>
    <row r="50" spans="1:27" ht="12.75">
      <c r="A50" s="16" t="s">
        <v>80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85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372880396</v>
      </c>
      <c r="D5" s="19">
        <f>SUM(D6:D8)</f>
        <v>0</v>
      </c>
      <c r="E5" s="20">
        <f t="shared" si="0"/>
        <v>415599206</v>
      </c>
      <c r="F5" s="21">
        <f t="shared" si="0"/>
        <v>415599206</v>
      </c>
      <c r="G5" s="21">
        <f t="shared" si="0"/>
        <v>146373352</v>
      </c>
      <c r="H5" s="21">
        <f t="shared" si="0"/>
        <v>4381312</v>
      </c>
      <c r="I5" s="21">
        <f t="shared" si="0"/>
        <v>4813440</v>
      </c>
      <c r="J5" s="21">
        <f t="shared" si="0"/>
        <v>155568104</v>
      </c>
      <c r="K5" s="21">
        <f t="shared" si="0"/>
        <v>6288047</v>
      </c>
      <c r="L5" s="21">
        <f t="shared" si="0"/>
        <v>4986453</v>
      </c>
      <c r="M5" s="21">
        <f t="shared" si="0"/>
        <v>117037013</v>
      </c>
      <c r="N5" s="21">
        <f t="shared" si="0"/>
        <v>128311513</v>
      </c>
      <c r="O5" s="21">
        <f t="shared" si="0"/>
        <v>4822403</v>
      </c>
      <c r="P5" s="21">
        <f t="shared" si="0"/>
        <v>5313959</v>
      </c>
      <c r="Q5" s="21">
        <f t="shared" si="0"/>
        <v>90296649</v>
      </c>
      <c r="R5" s="21">
        <f t="shared" si="0"/>
        <v>100433011</v>
      </c>
      <c r="S5" s="21">
        <f t="shared" si="0"/>
        <v>5100972</v>
      </c>
      <c r="T5" s="21">
        <f t="shared" si="0"/>
        <v>5202897</v>
      </c>
      <c r="U5" s="21">
        <f t="shared" si="0"/>
        <v>0</v>
      </c>
      <c r="V5" s="21">
        <f t="shared" si="0"/>
        <v>10303869</v>
      </c>
      <c r="W5" s="21">
        <f t="shared" si="0"/>
        <v>394616497</v>
      </c>
      <c r="X5" s="21">
        <f t="shared" si="0"/>
        <v>415599206</v>
      </c>
      <c r="Y5" s="21">
        <f t="shared" si="0"/>
        <v>-20982709</v>
      </c>
      <c r="Z5" s="4">
        <f>+IF(X5&lt;&gt;0,+(Y5/X5)*100,0)</f>
        <v>-5.048784669718546</v>
      </c>
      <c r="AA5" s="19">
        <f>SUM(AA6:AA8)</f>
        <v>415599206</v>
      </c>
    </row>
    <row r="6" spans="1:27" ht="12.75">
      <c r="A6" s="5" t="s">
        <v>32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/>
      <c r="AA6" s="22"/>
    </row>
    <row r="7" spans="1:27" ht="12.75">
      <c r="A7" s="5" t="s">
        <v>33</v>
      </c>
      <c r="B7" s="3"/>
      <c r="C7" s="25">
        <v>372880396</v>
      </c>
      <c r="D7" s="25"/>
      <c r="E7" s="26">
        <v>415599206</v>
      </c>
      <c r="F7" s="27">
        <v>415599206</v>
      </c>
      <c r="G7" s="27">
        <v>146373352</v>
      </c>
      <c r="H7" s="27">
        <v>4381312</v>
      </c>
      <c r="I7" s="27">
        <v>4813440</v>
      </c>
      <c r="J7" s="27">
        <v>155568104</v>
      </c>
      <c r="K7" s="27">
        <v>6288047</v>
      </c>
      <c r="L7" s="27">
        <v>4986453</v>
      </c>
      <c r="M7" s="27">
        <v>117037013</v>
      </c>
      <c r="N7" s="27">
        <v>128311513</v>
      </c>
      <c r="O7" s="27">
        <v>4822403</v>
      </c>
      <c r="P7" s="27">
        <v>5313959</v>
      </c>
      <c r="Q7" s="27">
        <v>90296649</v>
      </c>
      <c r="R7" s="27">
        <v>100433011</v>
      </c>
      <c r="S7" s="27">
        <v>5100972</v>
      </c>
      <c r="T7" s="27">
        <v>5202897</v>
      </c>
      <c r="U7" s="27"/>
      <c r="V7" s="27">
        <v>10303869</v>
      </c>
      <c r="W7" s="27">
        <v>394616497</v>
      </c>
      <c r="X7" s="27">
        <v>415599206</v>
      </c>
      <c r="Y7" s="27">
        <v>-20982709</v>
      </c>
      <c r="Z7" s="7">
        <v>-5.05</v>
      </c>
      <c r="AA7" s="25">
        <v>415599206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604514</v>
      </c>
      <c r="D9" s="19">
        <f>SUM(D10:D14)</f>
        <v>0</v>
      </c>
      <c r="E9" s="20">
        <f t="shared" si="1"/>
        <v>830028</v>
      </c>
      <c r="F9" s="21">
        <f t="shared" si="1"/>
        <v>851000</v>
      </c>
      <c r="G9" s="21">
        <f t="shared" si="1"/>
        <v>243</v>
      </c>
      <c r="H9" s="21">
        <f t="shared" si="1"/>
        <v>365</v>
      </c>
      <c r="I9" s="21">
        <f t="shared" si="1"/>
        <v>0</v>
      </c>
      <c r="J9" s="21">
        <f t="shared" si="1"/>
        <v>608</v>
      </c>
      <c r="K9" s="21">
        <f t="shared" si="1"/>
        <v>730</v>
      </c>
      <c r="L9" s="21">
        <f t="shared" si="1"/>
        <v>122</v>
      </c>
      <c r="M9" s="21">
        <f t="shared" si="1"/>
        <v>82389</v>
      </c>
      <c r="N9" s="21">
        <f t="shared" si="1"/>
        <v>83241</v>
      </c>
      <c r="O9" s="21">
        <f t="shared" si="1"/>
        <v>122</v>
      </c>
      <c r="P9" s="21">
        <f t="shared" si="1"/>
        <v>487</v>
      </c>
      <c r="Q9" s="21">
        <f t="shared" si="1"/>
        <v>974</v>
      </c>
      <c r="R9" s="21">
        <f t="shared" si="1"/>
        <v>1583</v>
      </c>
      <c r="S9" s="21">
        <f t="shared" si="1"/>
        <v>0</v>
      </c>
      <c r="T9" s="21">
        <f t="shared" si="1"/>
        <v>256440</v>
      </c>
      <c r="U9" s="21">
        <f t="shared" si="1"/>
        <v>0</v>
      </c>
      <c r="V9" s="21">
        <f t="shared" si="1"/>
        <v>256440</v>
      </c>
      <c r="W9" s="21">
        <f t="shared" si="1"/>
        <v>341872</v>
      </c>
      <c r="X9" s="21">
        <f t="shared" si="1"/>
        <v>851000</v>
      </c>
      <c r="Y9" s="21">
        <f t="shared" si="1"/>
        <v>-509128</v>
      </c>
      <c r="Z9" s="4">
        <f>+IF(X9&lt;&gt;0,+(Y9/X9)*100,0)</f>
        <v>-59.82702702702702</v>
      </c>
      <c r="AA9" s="19">
        <f>SUM(AA10:AA14)</f>
        <v>851000</v>
      </c>
    </row>
    <row r="10" spans="1:27" ht="12.75">
      <c r="A10" s="5" t="s">
        <v>36</v>
      </c>
      <c r="B10" s="3"/>
      <c r="C10" s="22">
        <v>598391</v>
      </c>
      <c r="D10" s="22"/>
      <c r="E10" s="23">
        <v>830028</v>
      </c>
      <c r="F10" s="24">
        <v>851000</v>
      </c>
      <c r="G10" s="24"/>
      <c r="H10" s="24"/>
      <c r="I10" s="24"/>
      <c r="J10" s="24"/>
      <c r="K10" s="24"/>
      <c r="L10" s="24"/>
      <c r="M10" s="24">
        <v>82267</v>
      </c>
      <c r="N10" s="24">
        <v>82267</v>
      </c>
      <c r="O10" s="24"/>
      <c r="P10" s="24"/>
      <c r="Q10" s="24"/>
      <c r="R10" s="24"/>
      <c r="S10" s="24"/>
      <c r="T10" s="24">
        <v>256440</v>
      </c>
      <c r="U10" s="24"/>
      <c r="V10" s="24">
        <v>256440</v>
      </c>
      <c r="W10" s="24">
        <v>338707</v>
      </c>
      <c r="X10" s="24">
        <v>851000</v>
      </c>
      <c r="Y10" s="24">
        <v>-512293</v>
      </c>
      <c r="Z10" s="6">
        <v>-60.2</v>
      </c>
      <c r="AA10" s="22">
        <v>851000</v>
      </c>
    </row>
    <row r="11" spans="1:27" ht="12.75">
      <c r="A11" s="5" t="s">
        <v>37</v>
      </c>
      <c r="B11" s="3"/>
      <c r="C11" s="22">
        <v>6123</v>
      </c>
      <c r="D11" s="22"/>
      <c r="E11" s="23"/>
      <c r="F11" s="24"/>
      <c r="G11" s="24">
        <v>243</v>
      </c>
      <c r="H11" s="24">
        <v>365</v>
      </c>
      <c r="I11" s="24"/>
      <c r="J11" s="24">
        <v>608</v>
      </c>
      <c r="K11" s="24">
        <v>730</v>
      </c>
      <c r="L11" s="24">
        <v>122</v>
      </c>
      <c r="M11" s="24">
        <v>122</v>
      </c>
      <c r="N11" s="24">
        <v>974</v>
      </c>
      <c r="O11" s="24">
        <v>122</v>
      </c>
      <c r="P11" s="24">
        <v>487</v>
      </c>
      <c r="Q11" s="24">
        <v>974</v>
      </c>
      <c r="R11" s="24">
        <v>1583</v>
      </c>
      <c r="S11" s="24"/>
      <c r="T11" s="24"/>
      <c r="U11" s="24"/>
      <c r="V11" s="24"/>
      <c r="W11" s="24">
        <v>3165</v>
      </c>
      <c r="X11" s="24"/>
      <c r="Y11" s="24">
        <v>3165</v>
      </c>
      <c r="Z11" s="6"/>
      <c r="AA11" s="22"/>
    </row>
    <row r="12" spans="1:27" ht="12.75">
      <c r="A12" s="5" t="s">
        <v>38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86580401</v>
      </c>
      <c r="D15" s="19">
        <f>SUM(D16:D18)</f>
        <v>0</v>
      </c>
      <c r="E15" s="20">
        <f t="shared" si="2"/>
        <v>115053520</v>
      </c>
      <c r="F15" s="21">
        <f t="shared" si="2"/>
        <v>115053520</v>
      </c>
      <c r="G15" s="21">
        <f t="shared" si="2"/>
        <v>243114</v>
      </c>
      <c r="H15" s="21">
        <f t="shared" si="2"/>
        <v>0</v>
      </c>
      <c r="I15" s="21">
        <f t="shared" si="2"/>
        <v>184250</v>
      </c>
      <c r="J15" s="21">
        <f t="shared" si="2"/>
        <v>427364</v>
      </c>
      <c r="K15" s="21">
        <f t="shared" si="2"/>
        <v>3196411</v>
      </c>
      <c r="L15" s="21">
        <f t="shared" si="2"/>
        <v>15719868</v>
      </c>
      <c r="M15" s="21">
        <f t="shared" si="2"/>
        <v>23124423</v>
      </c>
      <c r="N15" s="21">
        <f t="shared" si="2"/>
        <v>42040702</v>
      </c>
      <c r="O15" s="21">
        <f t="shared" si="2"/>
        <v>2611</v>
      </c>
      <c r="P15" s="21">
        <f t="shared" si="2"/>
        <v>18367614</v>
      </c>
      <c r="Q15" s="21">
        <f t="shared" si="2"/>
        <v>0</v>
      </c>
      <c r="R15" s="21">
        <f t="shared" si="2"/>
        <v>18370225</v>
      </c>
      <c r="S15" s="21">
        <f t="shared" si="2"/>
        <v>33770562</v>
      </c>
      <c r="T15" s="21">
        <f t="shared" si="2"/>
        <v>0</v>
      </c>
      <c r="U15" s="21">
        <f t="shared" si="2"/>
        <v>0</v>
      </c>
      <c r="V15" s="21">
        <f t="shared" si="2"/>
        <v>33770562</v>
      </c>
      <c r="W15" s="21">
        <f t="shared" si="2"/>
        <v>94608853</v>
      </c>
      <c r="X15" s="21">
        <f t="shared" si="2"/>
        <v>115053520</v>
      </c>
      <c r="Y15" s="21">
        <f t="shared" si="2"/>
        <v>-20444667</v>
      </c>
      <c r="Z15" s="4">
        <f>+IF(X15&lt;&gt;0,+(Y15/X15)*100,0)</f>
        <v>-17.769701439816878</v>
      </c>
      <c r="AA15" s="19">
        <f>SUM(AA16:AA18)</f>
        <v>115053520</v>
      </c>
    </row>
    <row r="16" spans="1:27" ht="12.75">
      <c r="A16" s="5" t="s">
        <v>42</v>
      </c>
      <c r="B16" s="3"/>
      <c r="C16" s="22">
        <v>82886153</v>
      </c>
      <c r="D16" s="22"/>
      <c r="E16" s="23">
        <v>114780000</v>
      </c>
      <c r="F16" s="24">
        <v>114780000</v>
      </c>
      <c r="G16" s="24"/>
      <c r="H16" s="24"/>
      <c r="I16" s="24"/>
      <c r="J16" s="24"/>
      <c r="K16" s="24">
        <v>3028130</v>
      </c>
      <c r="L16" s="24">
        <v>15498595</v>
      </c>
      <c r="M16" s="24">
        <v>22977905</v>
      </c>
      <c r="N16" s="24">
        <v>41504630</v>
      </c>
      <c r="O16" s="24"/>
      <c r="P16" s="24">
        <v>18367614</v>
      </c>
      <c r="Q16" s="24"/>
      <c r="R16" s="24">
        <v>18367614</v>
      </c>
      <c r="S16" s="24">
        <v>33770562</v>
      </c>
      <c r="T16" s="24"/>
      <c r="U16" s="24"/>
      <c r="V16" s="24">
        <v>33770562</v>
      </c>
      <c r="W16" s="24">
        <v>93642806</v>
      </c>
      <c r="X16" s="24">
        <v>114780000</v>
      </c>
      <c r="Y16" s="24">
        <v>-21137194</v>
      </c>
      <c r="Z16" s="6">
        <v>-18.42</v>
      </c>
      <c r="AA16" s="22">
        <v>114780000</v>
      </c>
    </row>
    <row r="17" spans="1:27" ht="12.75">
      <c r="A17" s="5" t="s">
        <v>43</v>
      </c>
      <c r="B17" s="3"/>
      <c r="C17" s="22">
        <v>3694248</v>
      </c>
      <c r="D17" s="22"/>
      <c r="E17" s="23">
        <v>273520</v>
      </c>
      <c r="F17" s="24">
        <v>273520</v>
      </c>
      <c r="G17" s="24">
        <v>243114</v>
      </c>
      <c r="H17" s="24"/>
      <c r="I17" s="24">
        <v>184250</v>
      </c>
      <c r="J17" s="24">
        <v>427364</v>
      </c>
      <c r="K17" s="24">
        <v>168281</v>
      </c>
      <c r="L17" s="24">
        <v>221273</v>
      </c>
      <c r="M17" s="24">
        <v>146518</v>
      </c>
      <c r="N17" s="24">
        <v>536072</v>
      </c>
      <c r="O17" s="24">
        <v>2611</v>
      </c>
      <c r="P17" s="24"/>
      <c r="Q17" s="24"/>
      <c r="R17" s="24">
        <v>2611</v>
      </c>
      <c r="S17" s="24"/>
      <c r="T17" s="24"/>
      <c r="U17" s="24"/>
      <c r="V17" s="24"/>
      <c r="W17" s="24">
        <v>966047</v>
      </c>
      <c r="X17" s="24">
        <v>273520</v>
      </c>
      <c r="Y17" s="24">
        <v>692527</v>
      </c>
      <c r="Z17" s="6">
        <v>253.19</v>
      </c>
      <c r="AA17" s="22">
        <v>273520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110471028</v>
      </c>
      <c r="D19" s="19">
        <f>SUM(D20:D23)</f>
        <v>0</v>
      </c>
      <c r="E19" s="20">
        <f t="shared" si="3"/>
        <v>124395654</v>
      </c>
      <c r="F19" s="21">
        <f t="shared" si="3"/>
        <v>124395654</v>
      </c>
      <c r="G19" s="21">
        <f t="shared" si="3"/>
        <v>4327854</v>
      </c>
      <c r="H19" s="21">
        <f t="shared" si="3"/>
        <v>4353675</v>
      </c>
      <c r="I19" s="21">
        <f t="shared" si="3"/>
        <v>5747118</v>
      </c>
      <c r="J19" s="21">
        <f t="shared" si="3"/>
        <v>14428647</v>
      </c>
      <c r="K19" s="21">
        <f t="shared" si="3"/>
        <v>7712174</v>
      </c>
      <c r="L19" s="21">
        <f t="shared" si="3"/>
        <v>6353474</v>
      </c>
      <c r="M19" s="21">
        <f t="shared" si="3"/>
        <v>20532639</v>
      </c>
      <c r="N19" s="21">
        <f t="shared" si="3"/>
        <v>34598287</v>
      </c>
      <c r="O19" s="21">
        <f t="shared" si="3"/>
        <v>4380722</v>
      </c>
      <c r="P19" s="21">
        <f t="shared" si="3"/>
        <v>10958454</v>
      </c>
      <c r="Q19" s="21">
        <f t="shared" si="3"/>
        <v>4328405</v>
      </c>
      <c r="R19" s="21">
        <f t="shared" si="3"/>
        <v>19667581</v>
      </c>
      <c r="S19" s="21">
        <f t="shared" si="3"/>
        <v>26288820</v>
      </c>
      <c r="T19" s="21">
        <f t="shared" si="3"/>
        <v>4477879</v>
      </c>
      <c r="U19" s="21">
        <f t="shared" si="3"/>
        <v>0</v>
      </c>
      <c r="V19" s="21">
        <f t="shared" si="3"/>
        <v>30766699</v>
      </c>
      <c r="W19" s="21">
        <f t="shared" si="3"/>
        <v>99461214</v>
      </c>
      <c r="X19" s="21">
        <f t="shared" si="3"/>
        <v>124395654</v>
      </c>
      <c r="Y19" s="21">
        <f t="shared" si="3"/>
        <v>-24934440</v>
      </c>
      <c r="Z19" s="4">
        <f>+IF(X19&lt;&gt;0,+(Y19/X19)*100,0)</f>
        <v>-20.044462325026245</v>
      </c>
      <c r="AA19" s="19">
        <f>SUM(AA20:AA23)</f>
        <v>124395654</v>
      </c>
    </row>
    <row r="20" spans="1:27" ht="12.75">
      <c r="A20" s="5" t="s">
        <v>46</v>
      </c>
      <c r="B20" s="3"/>
      <c r="C20" s="22">
        <v>3339</v>
      </c>
      <c r="D20" s="22"/>
      <c r="E20" s="23"/>
      <c r="F20" s="24"/>
      <c r="G20" s="24"/>
      <c r="H20" s="24"/>
      <c r="I20" s="24"/>
      <c r="J20" s="24"/>
      <c r="K20" s="24"/>
      <c r="L20" s="24"/>
      <c r="M20" s="24">
        <v>1000</v>
      </c>
      <c r="N20" s="24">
        <v>1000</v>
      </c>
      <c r="O20" s="24"/>
      <c r="P20" s="24"/>
      <c r="Q20" s="24"/>
      <c r="R20" s="24"/>
      <c r="S20" s="24"/>
      <c r="T20" s="24"/>
      <c r="U20" s="24"/>
      <c r="V20" s="24"/>
      <c r="W20" s="24">
        <v>1000</v>
      </c>
      <c r="X20" s="24"/>
      <c r="Y20" s="24">
        <v>1000</v>
      </c>
      <c r="Z20" s="6"/>
      <c r="AA20" s="22"/>
    </row>
    <row r="21" spans="1:27" ht="12.75">
      <c r="A21" s="5" t="s">
        <v>47</v>
      </c>
      <c r="B21" s="3"/>
      <c r="C21" s="22">
        <v>110467689</v>
      </c>
      <c r="D21" s="22"/>
      <c r="E21" s="23">
        <v>124395654</v>
      </c>
      <c r="F21" s="24">
        <v>124395654</v>
      </c>
      <c r="G21" s="24">
        <v>4327854</v>
      </c>
      <c r="H21" s="24">
        <v>4353675</v>
      </c>
      <c r="I21" s="24">
        <v>5747118</v>
      </c>
      <c r="J21" s="24">
        <v>14428647</v>
      </c>
      <c r="K21" s="24">
        <v>7712174</v>
      </c>
      <c r="L21" s="24">
        <v>6353474</v>
      </c>
      <c r="M21" s="24">
        <v>20531639</v>
      </c>
      <c r="N21" s="24">
        <v>34597287</v>
      </c>
      <c r="O21" s="24">
        <v>4380722</v>
      </c>
      <c r="P21" s="24">
        <v>10958454</v>
      </c>
      <c r="Q21" s="24">
        <v>4328405</v>
      </c>
      <c r="R21" s="24">
        <v>19667581</v>
      </c>
      <c r="S21" s="24">
        <v>26288820</v>
      </c>
      <c r="T21" s="24">
        <v>4477879</v>
      </c>
      <c r="U21" s="24"/>
      <c r="V21" s="24">
        <v>30766699</v>
      </c>
      <c r="W21" s="24">
        <v>99460214</v>
      </c>
      <c r="X21" s="24">
        <v>124395654</v>
      </c>
      <c r="Y21" s="24">
        <v>-24935440</v>
      </c>
      <c r="Z21" s="6">
        <v>-20.05</v>
      </c>
      <c r="AA21" s="22">
        <v>124395654</v>
      </c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25"/>
    </row>
    <row r="23" spans="1:27" ht="12.75">
      <c r="A23" s="5" t="s">
        <v>49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/>
      <c r="AA23" s="22"/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570536339</v>
      </c>
      <c r="D25" s="40">
        <f>+D5+D9+D15+D19+D24</f>
        <v>0</v>
      </c>
      <c r="E25" s="41">
        <f t="shared" si="4"/>
        <v>655878408</v>
      </c>
      <c r="F25" s="42">
        <f t="shared" si="4"/>
        <v>655899380</v>
      </c>
      <c r="G25" s="42">
        <f t="shared" si="4"/>
        <v>150944563</v>
      </c>
      <c r="H25" s="42">
        <f t="shared" si="4"/>
        <v>8735352</v>
      </c>
      <c r="I25" s="42">
        <f t="shared" si="4"/>
        <v>10744808</v>
      </c>
      <c r="J25" s="42">
        <f t="shared" si="4"/>
        <v>170424723</v>
      </c>
      <c r="K25" s="42">
        <f t="shared" si="4"/>
        <v>17197362</v>
      </c>
      <c r="L25" s="42">
        <f t="shared" si="4"/>
        <v>27059917</v>
      </c>
      <c r="M25" s="42">
        <f t="shared" si="4"/>
        <v>160776464</v>
      </c>
      <c r="N25" s="42">
        <f t="shared" si="4"/>
        <v>205033743</v>
      </c>
      <c r="O25" s="42">
        <f t="shared" si="4"/>
        <v>9205858</v>
      </c>
      <c r="P25" s="42">
        <f t="shared" si="4"/>
        <v>34640514</v>
      </c>
      <c r="Q25" s="42">
        <f t="shared" si="4"/>
        <v>94626028</v>
      </c>
      <c r="R25" s="42">
        <f t="shared" si="4"/>
        <v>138472400</v>
      </c>
      <c r="S25" s="42">
        <f t="shared" si="4"/>
        <v>65160354</v>
      </c>
      <c r="T25" s="42">
        <f t="shared" si="4"/>
        <v>9937216</v>
      </c>
      <c r="U25" s="42">
        <f t="shared" si="4"/>
        <v>0</v>
      </c>
      <c r="V25" s="42">
        <f t="shared" si="4"/>
        <v>75097570</v>
      </c>
      <c r="W25" s="42">
        <f t="shared" si="4"/>
        <v>589028436</v>
      </c>
      <c r="X25" s="42">
        <f t="shared" si="4"/>
        <v>655899380</v>
      </c>
      <c r="Y25" s="42">
        <f t="shared" si="4"/>
        <v>-66870944</v>
      </c>
      <c r="Z25" s="43">
        <f>+IF(X25&lt;&gt;0,+(Y25/X25)*100,0)</f>
        <v>-10.195305261608876</v>
      </c>
      <c r="AA25" s="40">
        <f>+AA5+AA9+AA15+AA19+AA24</f>
        <v>655899380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246883490</v>
      </c>
      <c r="D28" s="19">
        <f>SUM(D29:D31)</f>
        <v>0</v>
      </c>
      <c r="E28" s="20">
        <f t="shared" si="5"/>
        <v>249315194</v>
      </c>
      <c r="F28" s="21">
        <f t="shared" si="5"/>
        <v>234393279</v>
      </c>
      <c r="G28" s="21">
        <f t="shared" si="5"/>
        <v>9150271</v>
      </c>
      <c r="H28" s="21">
        <f t="shared" si="5"/>
        <v>9440750</v>
      </c>
      <c r="I28" s="21">
        <f t="shared" si="5"/>
        <v>10476140</v>
      </c>
      <c r="J28" s="21">
        <f t="shared" si="5"/>
        <v>29067161</v>
      </c>
      <c r="K28" s="21">
        <f t="shared" si="5"/>
        <v>48027335</v>
      </c>
      <c r="L28" s="21">
        <f t="shared" si="5"/>
        <v>8868174</v>
      </c>
      <c r="M28" s="21">
        <f t="shared" si="5"/>
        <v>9758191</v>
      </c>
      <c r="N28" s="21">
        <f t="shared" si="5"/>
        <v>66653700</v>
      </c>
      <c r="O28" s="21">
        <f t="shared" si="5"/>
        <v>25589098</v>
      </c>
      <c r="P28" s="21">
        <f t="shared" si="5"/>
        <v>20459627</v>
      </c>
      <c r="Q28" s="21">
        <f t="shared" si="5"/>
        <v>17416424</v>
      </c>
      <c r="R28" s="21">
        <f t="shared" si="5"/>
        <v>63465149</v>
      </c>
      <c r="S28" s="21">
        <f t="shared" si="5"/>
        <v>18416905</v>
      </c>
      <c r="T28" s="21">
        <f t="shared" si="5"/>
        <v>21178121</v>
      </c>
      <c r="U28" s="21">
        <f t="shared" si="5"/>
        <v>0</v>
      </c>
      <c r="V28" s="21">
        <f t="shared" si="5"/>
        <v>39595026</v>
      </c>
      <c r="W28" s="21">
        <f t="shared" si="5"/>
        <v>198781036</v>
      </c>
      <c r="X28" s="21">
        <f t="shared" si="5"/>
        <v>234393279</v>
      </c>
      <c r="Y28" s="21">
        <f t="shared" si="5"/>
        <v>-35612243</v>
      </c>
      <c r="Z28" s="4">
        <f>+IF(X28&lt;&gt;0,+(Y28/X28)*100,0)</f>
        <v>-15.193372076167764</v>
      </c>
      <c r="AA28" s="19">
        <f>SUM(AA29:AA31)</f>
        <v>234393279</v>
      </c>
    </row>
    <row r="29" spans="1:27" ht="12.75">
      <c r="A29" s="5" t="s">
        <v>32</v>
      </c>
      <c r="B29" s="3"/>
      <c r="C29" s="22">
        <v>37897115</v>
      </c>
      <c r="D29" s="22"/>
      <c r="E29" s="23">
        <v>41158154</v>
      </c>
      <c r="F29" s="24">
        <v>52485391</v>
      </c>
      <c r="G29" s="24">
        <v>313600</v>
      </c>
      <c r="H29" s="24">
        <v>102299</v>
      </c>
      <c r="I29" s="24">
        <v>657294</v>
      </c>
      <c r="J29" s="24">
        <v>1073193</v>
      </c>
      <c r="K29" s="24">
        <v>12516027</v>
      </c>
      <c r="L29" s="24">
        <v>486889</v>
      </c>
      <c r="M29" s="24">
        <v>108178</v>
      </c>
      <c r="N29" s="24">
        <v>13111094</v>
      </c>
      <c r="O29" s="24">
        <v>6345826</v>
      </c>
      <c r="P29" s="24">
        <v>3666468</v>
      </c>
      <c r="Q29" s="24">
        <v>3165778</v>
      </c>
      <c r="R29" s="24">
        <v>13178072</v>
      </c>
      <c r="S29" s="24">
        <v>3104533</v>
      </c>
      <c r="T29" s="24">
        <v>3100956</v>
      </c>
      <c r="U29" s="24"/>
      <c r="V29" s="24">
        <v>6205489</v>
      </c>
      <c r="W29" s="24">
        <v>33567848</v>
      </c>
      <c r="X29" s="24">
        <v>52485391</v>
      </c>
      <c r="Y29" s="24">
        <v>-18917543</v>
      </c>
      <c r="Z29" s="6">
        <v>-36.04</v>
      </c>
      <c r="AA29" s="22">
        <v>52485391</v>
      </c>
    </row>
    <row r="30" spans="1:27" ht="12.75">
      <c r="A30" s="5" t="s">
        <v>33</v>
      </c>
      <c r="B30" s="3"/>
      <c r="C30" s="25">
        <v>205417069</v>
      </c>
      <c r="D30" s="25"/>
      <c r="E30" s="26">
        <v>203800804</v>
      </c>
      <c r="F30" s="27">
        <v>174196141</v>
      </c>
      <c r="G30" s="27">
        <v>8774977</v>
      </c>
      <c r="H30" s="27">
        <v>9240809</v>
      </c>
      <c r="I30" s="27">
        <v>9810046</v>
      </c>
      <c r="J30" s="27">
        <v>27825832</v>
      </c>
      <c r="K30" s="27">
        <v>34593177</v>
      </c>
      <c r="L30" s="27">
        <v>8273092</v>
      </c>
      <c r="M30" s="27">
        <v>9616847</v>
      </c>
      <c r="N30" s="27">
        <v>52483116</v>
      </c>
      <c r="O30" s="27">
        <v>18620553</v>
      </c>
      <c r="P30" s="27">
        <v>16549009</v>
      </c>
      <c r="Q30" s="27">
        <v>13934349</v>
      </c>
      <c r="R30" s="27">
        <v>49103911</v>
      </c>
      <c r="S30" s="27">
        <v>15030496</v>
      </c>
      <c r="T30" s="27">
        <v>17815419</v>
      </c>
      <c r="U30" s="27"/>
      <c r="V30" s="27">
        <v>32845915</v>
      </c>
      <c r="W30" s="27">
        <v>162258774</v>
      </c>
      <c r="X30" s="27">
        <v>174196141</v>
      </c>
      <c r="Y30" s="27">
        <v>-11937367</v>
      </c>
      <c r="Z30" s="7">
        <v>-6.85</v>
      </c>
      <c r="AA30" s="25">
        <v>174196141</v>
      </c>
    </row>
    <row r="31" spans="1:27" ht="12.75">
      <c r="A31" s="5" t="s">
        <v>34</v>
      </c>
      <c r="B31" s="3"/>
      <c r="C31" s="22">
        <v>3569306</v>
      </c>
      <c r="D31" s="22"/>
      <c r="E31" s="23">
        <v>4356236</v>
      </c>
      <c r="F31" s="24">
        <v>7711747</v>
      </c>
      <c r="G31" s="24">
        <v>61694</v>
      </c>
      <c r="H31" s="24">
        <v>97642</v>
      </c>
      <c r="I31" s="24">
        <v>8800</v>
      </c>
      <c r="J31" s="24">
        <v>168136</v>
      </c>
      <c r="K31" s="24">
        <v>918131</v>
      </c>
      <c r="L31" s="24">
        <v>108193</v>
      </c>
      <c r="M31" s="24">
        <v>33166</v>
      </c>
      <c r="N31" s="24">
        <v>1059490</v>
      </c>
      <c r="O31" s="24">
        <v>622719</v>
      </c>
      <c r="P31" s="24">
        <v>244150</v>
      </c>
      <c r="Q31" s="24">
        <v>316297</v>
      </c>
      <c r="R31" s="24">
        <v>1183166</v>
      </c>
      <c r="S31" s="24">
        <v>281876</v>
      </c>
      <c r="T31" s="24">
        <v>261746</v>
      </c>
      <c r="U31" s="24"/>
      <c r="V31" s="24">
        <v>543622</v>
      </c>
      <c r="W31" s="24">
        <v>2954414</v>
      </c>
      <c r="X31" s="24">
        <v>7711747</v>
      </c>
      <c r="Y31" s="24">
        <v>-4757333</v>
      </c>
      <c r="Z31" s="6">
        <v>-61.69</v>
      </c>
      <c r="AA31" s="22">
        <v>7711747</v>
      </c>
    </row>
    <row r="32" spans="1:27" ht="12.75">
      <c r="A32" s="2" t="s">
        <v>35</v>
      </c>
      <c r="B32" s="3"/>
      <c r="C32" s="19">
        <f aca="true" t="shared" si="6" ref="C32:Y32">SUM(C33:C37)</f>
        <v>6488979</v>
      </c>
      <c r="D32" s="19">
        <f>SUM(D33:D37)</f>
        <v>0</v>
      </c>
      <c r="E32" s="20">
        <f t="shared" si="6"/>
        <v>19060215</v>
      </c>
      <c r="F32" s="21">
        <f t="shared" si="6"/>
        <v>28294502</v>
      </c>
      <c r="G32" s="21">
        <f t="shared" si="6"/>
        <v>0</v>
      </c>
      <c r="H32" s="21">
        <f t="shared" si="6"/>
        <v>1777</v>
      </c>
      <c r="I32" s="21">
        <f t="shared" si="6"/>
        <v>60243</v>
      </c>
      <c r="J32" s="21">
        <f t="shared" si="6"/>
        <v>62020</v>
      </c>
      <c r="K32" s="21">
        <f t="shared" si="6"/>
        <v>3307225</v>
      </c>
      <c r="L32" s="21">
        <f t="shared" si="6"/>
        <v>0</v>
      </c>
      <c r="M32" s="21">
        <f t="shared" si="6"/>
        <v>7321</v>
      </c>
      <c r="N32" s="21">
        <f t="shared" si="6"/>
        <v>3314546</v>
      </c>
      <c r="O32" s="21">
        <f t="shared" si="6"/>
        <v>1407773</v>
      </c>
      <c r="P32" s="21">
        <f t="shared" si="6"/>
        <v>594246</v>
      </c>
      <c r="Q32" s="21">
        <f t="shared" si="6"/>
        <v>621685</v>
      </c>
      <c r="R32" s="21">
        <f t="shared" si="6"/>
        <v>2623704</v>
      </c>
      <c r="S32" s="21">
        <f t="shared" si="6"/>
        <v>728800</v>
      </c>
      <c r="T32" s="21">
        <f t="shared" si="6"/>
        <v>583709</v>
      </c>
      <c r="U32" s="21">
        <f t="shared" si="6"/>
        <v>0</v>
      </c>
      <c r="V32" s="21">
        <f t="shared" si="6"/>
        <v>1312509</v>
      </c>
      <c r="W32" s="21">
        <f t="shared" si="6"/>
        <v>7312779</v>
      </c>
      <c r="X32" s="21">
        <f t="shared" si="6"/>
        <v>28294502</v>
      </c>
      <c r="Y32" s="21">
        <f t="shared" si="6"/>
        <v>-20981723</v>
      </c>
      <c r="Z32" s="4">
        <f>+IF(X32&lt;&gt;0,+(Y32/X32)*100,0)</f>
        <v>-74.15477042147623</v>
      </c>
      <c r="AA32" s="19">
        <f>SUM(AA33:AA37)</f>
        <v>28294502</v>
      </c>
    </row>
    <row r="33" spans="1:27" ht="12.75">
      <c r="A33" s="5" t="s">
        <v>36</v>
      </c>
      <c r="B33" s="3"/>
      <c r="C33" s="22">
        <v>2127192</v>
      </c>
      <c r="D33" s="22"/>
      <c r="E33" s="23">
        <v>2674739</v>
      </c>
      <c r="F33" s="24">
        <v>12057801</v>
      </c>
      <c r="G33" s="24"/>
      <c r="H33" s="24"/>
      <c r="I33" s="24">
        <v>56350</v>
      </c>
      <c r="J33" s="24">
        <v>56350</v>
      </c>
      <c r="K33" s="24">
        <v>1522397</v>
      </c>
      <c r="L33" s="24"/>
      <c r="M33" s="24">
        <v>3321</v>
      </c>
      <c r="N33" s="24">
        <v>1525718</v>
      </c>
      <c r="O33" s="24">
        <v>573922</v>
      </c>
      <c r="P33" s="24">
        <v>178418</v>
      </c>
      <c r="Q33" s="24">
        <v>179867</v>
      </c>
      <c r="R33" s="24">
        <v>932207</v>
      </c>
      <c r="S33" s="24">
        <v>212595</v>
      </c>
      <c r="T33" s="24">
        <v>185914</v>
      </c>
      <c r="U33" s="24"/>
      <c r="V33" s="24">
        <v>398509</v>
      </c>
      <c r="W33" s="24">
        <v>2912784</v>
      </c>
      <c r="X33" s="24">
        <v>12057801</v>
      </c>
      <c r="Y33" s="24">
        <v>-9145017</v>
      </c>
      <c r="Z33" s="6">
        <v>-75.84</v>
      </c>
      <c r="AA33" s="22">
        <v>12057801</v>
      </c>
    </row>
    <row r="34" spans="1:27" ht="12.75">
      <c r="A34" s="5" t="s">
        <v>37</v>
      </c>
      <c r="B34" s="3"/>
      <c r="C34" s="22">
        <v>3738893</v>
      </c>
      <c r="D34" s="22"/>
      <c r="E34" s="23">
        <v>15764961</v>
      </c>
      <c r="F34" s="24">
        <v>15608778</v>
      </c>
      <c r="G34" s="24"/>
      <c r="H34" s="24"/>
      <c r="I34" s="24">
        <v>3893</v>
      </c>
      <c r="J34" s="24">
        <v>3893</v>
      </c>
      <c r="K34" s="24">
        <v>1563388</v>
      </c>
      <c r="L34" s="24"/>
      <c r="M34" s="24">
        <v>4000</v>
      </c>
      <c r="N34" s="24">
        <v>1567388</v>
      </c>
      <c r="O34" s="24">
        <v>740240</v>
      </c>
      <c r="P34" s="24">
        <v>368892</v>
      </c>
      <c r="Q34" s="24">
        <v>394882</v>
      </c>
      <c r="R34" s="24">
        <v>1504014</v>
      </c>
      <c r="S34" s="24">
        <v>469269</v>
      </c>
      <c r="T34" s="24">
        <v>351223</v>
      </c>
      <c r="U34" s="24"/>
      <c r="V34" s="24">
        <v>820492</v>
      </c>
      <c r="W34" s="24">
        <v>3895787</v>
      </c>
      <c r="X34" s="24">
        <v>15608778</v>
      </c>
      <c r="Y34" s="24">
        <v>-11712991</v>
      </c>
      <c r="Z34" s="6">
        <v>-75.04</v>
      </c>
      <c r="AA34" s="22">
        <v>15608778</v>
      </c>
    </row>
    <row r="35" spans="1:27" ht="12.75">
      <c r="A35" s="5" t="s">
        <v>38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/>
      <c r="AA35" s="22"/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>
        <v>622894</v>
      </c>
      <c r="D37" s="25"/>
      <c r="E37" s="26">
        <v>620515</v>
      </c>
      <c r="F37" s="27">
        <v>627923</v>
      </c>
      <c r="G37" s="27"/>
      <c r="H37" s="27">
        <v>1777</v>
      </c>
      <c r="I37" s="27"/>
      <c r="J37" s="27">
        <v>1777</v>
      </c>
      <c r="K37" s="27">
        <v>221440</v>
      </c>
      <c r="L37" s="27"/>
      <c r="M37" s="27"/>
      <c r="N37" s="27">
        <v>221440</v>
      </c>
      <c r="O37" s="27">
        <v>93611</v>
      </c>
      <c r="P37" s="27">
        <v>46936</v>
      </c>
      <c r="Q37" s="27">
        <v>46936</v>
      </c>
      <c r="R37" s="27">
        <v>187483</v>
      </c>
      <c r="S37" s="27">
        <v>46936</v>
      </c>
      <c r="T37" s="27">
        <v>46572</v>
      </c>
      <c r="U37" s="27"/>
      <c r="V37" s="27">
        <v>93508</v>
      </c>
      <c r="W37" s="27">
        <v>504208</v>
      </c>
      <c r="X37" s="27">
        <v>627923</v>
      </c>
      <c r="Y37" s="27">
        <v>-123715</v>
      </c>
      <c r="Z37" s="7">
        <v>-19.7</v>
      </c>
      <c r="AA37" s="25">
        <v>627923</v>
      </c>
    </row>
    <row r="38" spans="1:27" ht="12.75">
      <c r="A38" s="2" t="s">
        <v>41</v>
      </c>
      <c r="B38" s="8"/>
      <c r="C38" s="19">
        <f aca="true" t="shared" si="7" ref="C38:Y38">SUM(C39:C41)</f>
        <v>18014123</v>
      </c>
      <c r="D38" s="19">
        <f>SUM(D39:D41)</f>
        <v>0</v>
      </c>
      <c r="E38" s="20">
        <f t="shared" si="7"/>
        <v>45368112</v>
      </c>
      <c r="F38" s="21">
        <f t="shared" si="7"/>
        <v>45540993</v>
      </c>
      <c r="G38" s="21">
        <f t="shared" si="7"/>
        <v>0</v>
      </c>
      <c r="H38" s="21">
        <f t="shared" si="7"/>
        <v>74746</v>
      </c>
      <c r="I38" s="21">
        <f t="shared" si="7"/>
        <v>86973</v>
      </c>
      <c r="J38" s="21">
        <f t="shared" si="7"/>
        <v>161719</v>
      </c>
      <c r="K38" s="21">
        <f t="shared" si="7"/>
        <v>5416365</v>
      </c>
      <c r="L38" s="21">
        <f t="shared" si="7"/>
        <v>458438</v>
      </c>
      <c r="M38" s="21">
        <f t="shared" si="7"/>
        <v>209112</v>
      </c>
      <c r="N38" s="21">
        <f t="shared" si="7"/>
        <v>6083915</v>
      </c>
      <c r="O38" s="21">
        <f t="shared" si="7"/>
        <v>2963581</v>
      </c>
      <c r="P38" s="21">
        <f t="shared" si="7"/>
        <v>1794996</v>
      </c>
      <c r="Q38" s="21">
        <f t="shared" si="7"/>
        <v>1282316</v>
      </c>
      <c r="R38" s="21">
        <f t="shared" si="7"/>
        <v>6040893</v>
      </c>
      <c r="S38" s="21">
        <f t="shared" si="7"/>
        <v>1969946</v>
      </c>
      <c r="T38" s="21">
        <f t="shared" si="7"/>
        <v>1192050</v>
      </c>
      <c r="U38" s="21">
        <f t="shared" si="7"/>
        <v>0</v>
      </c>
      <c r="V38" s="21">
        <f t="shared" si="7"/>
        <v>3161996</v>
      </c>
      <c r="W38" s="21">
        <f t="shared" si="7"/>
        <v>15448523</v>
      </c>
      <c r="X38" s="21">
        <f t="shared" si="7"/>
        <v>45540993</v>
      </c>
      <c r="Y38" s="21">
        <f t="shared" si="7"/>
        <v>-30092470</v>
      </c>
      <c r="Z38" s="4">
        <f>+IF(X38&lt;&gt;0,+(Y38/X38)*100,0)</f>
        <v>-66.07776426833732</v>
      </c>
      <c r="AA38" s="19">
        <f>SUM(AA39:AA41)</f>
        <v>45540993</v>
      </c>
    </row>
    <row r="39" spans="1:27" ht="12.75">
      <c r="A39" s="5" t="s">
        <v>42</v>
      </c>
      <c r="B39" s="3"/>
      <c r="C39" s="22">
        <v>9754156</v>
      </c>
      <c r="D39" s="22"/>
      <c r="E39" s="23">
        <v>12442878</v>
      </c>
      <c r="F39" s="24">
        <v>14535963</v>
      </c>
      <c r="G39" s="24"/>
      <c r="H39" s="24">
        <v>24763</v>
      </c>
      <c r="I39" s="24">
        <v>19793</v>
      </c>
      <c r="J39" s="24">
        <v>44556</v>
      </c>
      <c r="K39" s="24">
        <v>3063782</v>
      </c>
      <c r="L39" s="24">
        <v>297488</v>
      </c>
      <c r="M39" s="24">
        <v>97787</v>
      </c>
      <c r="N39" s="24">
        <v>3459057</v>
      </c>
      <c r="O39" s="24">
        <v>1515359</v>
      </c>
      <c r="P39" s="24">
        <v>575116</v>
      </c>
      <c r="Q39" s="24">
        <v>640714</v>
      </c>
      <c r="R39" s="24">
        <v>2731189</v>
      </c>
      <c r="S39" s="24">
        <v>646193</v>
      </c>
      <c r="T39" s="24">
        <v>604208</v>
      </c>
      <c r="U39" s="24"/>
      <c r="V39" s="24">
        <v>1250401</v>
      </c>
      <c r="W39" s="24">
        <v>7485203</v>
      </c>
      <c r="X39" s="24">
        <v>14535963</v>
      </c>
      <c r="Y39" s="24">
        <v>-7050760</v>
      </c>
      <c r="Z39" s="6">
        <v>-48.51</v>
      </c>
      <c r="AA39" s="22">
        <v>14535963</v>
      </c>
    </row>
    <row r="40" spans="1:27" ht="12.75">
      <c r="A40" s="5" t="s">
        <v>43</v>
      </c>
      <c r="B40" s="3"/>
      <c r="C40" s="22">
        <v>8259967</v>
      </c>
      <c r="D40" s="22"/>
      <c r="E40" s="23">
        <v>32925234</v>
      </c>
      <c r="F40" s="24">
        <v>31005030</v>
      </c>
      <c r="G40" s="24"/>
      <c r="H40" s="24">
        <v>49983</v>
      </c>
      <c r="I40" s="24">
        <v>67180</v>
      </c>
      <c r="J40" s="24">
        <v>117163</v>
      </c>
      <c r="K40" s="24">
        <v>2352583</v>
      </c>
      <c r="L40" s="24">
        <v>160950</v>
      </c>
      <c r="M40" s="24">
        <v>111325</v>
      </c>
      <c r="N40" s="24">
        <v>2624858</v>
      </c>
      <c r="O40" s="24">
        <v>1448222</v>
      </c>
      <c r="P40" s="24">
        <v>1219880</v>
      </c>
      <c r="Q40" s="24">
        <v>641602</v>
      </c>
      <c r="R40" s="24">
        <v>3309704</v>
      </c>
      <c r="S40" s="24">
        <v>1323753</v>
      </c>
      <c r="T40" s="24">
        <v>587842</v>
      </c>
      <c r="U40" s="24"/>
      <c r="V40" s="24">
        <v>1911595</v>
      </c>
      <c r="W40" s="24">
        <v>7963320</v>
      </c>
      <c r="X40" s="24">
        <v>31005030</v>
      </c>
      <c r="Y40" s="24">
        <v>-23041710</v>
      </c>
      <c r="Z40" s="6">
        <v>-74.32</v>
      </c>
      <c r="AA40" s="22">
        <v>31005030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211455301</v>
      </c>
      <c r="D42" s="19">
        <f>SUM(D43:D46)</f>
        <v>0</v>
      </c>
      <c r="E42" s="20">
        <f t="shared" si="8"/>
        <v>155033949</v>
      </c>
      <c r="F42" s="21">
        <f t="shared" si="8"/>
        <v>147469071</v>
      </c>
      <c r="G42" s="21">
        <f t="shared" si="8"/>
        <v>1300419</v>
      </c>
      <c r="H42" s="21">
        <f t="shared" si="8"/>
        <v>3850542</v>
      </c>
      <c r="I42" s="21">
        <f t="shared" si="8"/>
        <v>4573648</v>
      </c>
      <c r="J42" s="21">
        <f t="shared" si="8"/>
        <v>9724609</v>
      </c>
      <c r="K42" s="21">
        <f t="shared" si="8"/>
        <v>17814729</v>
      </c>
      <c r="L42" s="21">
        <f t="shared" si="8"/>
        <v>9771403</v>
      </c>
      <c r="M42" s="21">
        <f t="shared" si="8"/>
        <v>1707352</v>
      </c>
      <c r="N42" s="21">
        <f t="shared" si="8"/>
        <v>29293484</v>
      </c>
      <c r="O42" s="21">
        <f t="shared" si="8"/>
        <v>63994320</v>
      </c>
      <c r="P42" s="21">
        <f t="shared" si="8"/>
        <v>3284326</v>
      </c>
      <c r="Q42" s="21">
        <f t="shared" si="8"/>
        <v>2931059</v>
      </c>
      <c r="R42" s="21">
        <f t="shared" si="8"/>
        <v>70209705</v>
      </c>
      <c r="S42" s="21">
        <f t="shared" si="8"/>
        <v>3412566</v>
      </c>
      <c r="T42" s="21">
        <f t="shared" si="8"/>
        <v>11557938</v>
      </c>
      <c r="U42" s="21">
        <f t="shared" si="8"/>
        <v>0</v>
      </c>
      <c r="V42" s="21">
        <f t="shared" si="8"/>
        <v>14970504</v>
      </c>
      <c r="W42" s="21">
        <f t="shared" si="8"/>
        <v>124198302</v>
      </c>
      <c r="X42" s="21">
        <f t="shared" si="8"/>
        <v>147469071</v>
      </c>
      <c r="Y42" s="21">
        <f t="shared" si="8"/>
        <v>-23270769</v>
      </c>
      <c r="Z42" s="4">
        <f>+IF(X42&lt;&gt;0,+(Y42/X42)*100,0)</f>
        <v>-15.780101442423817</v>
      </c>
      <c r="AA42" s="19">
        <f>SUM(AA43:AA46)</f>
        <v>147469071</v>
      </c>
    </row>
    <row r="43" spans="1:27" ht="12.75">
      <c r="A43" s="5" t="s">
        <v>46</v>
      </c>
      <c r="B43" s="3"/>
      <c r="C43" s="22">
        <v>8571751</v>
      </c>
      <c r="D43" s="22"/>
      <c r="E43" s="23">
        <v>9285136</v>
      </c>
      <c r="F43" s="24">
        <v>9626617</v>
      </c>
      <c r="G43" s="24">
        <v>346747</v>
      </c>
      <c r="H43" s="24">
        <v>27850</v>
      </c>
      <c r="I43" s="24">
        <v>3434821</v>
      </c>
      <c r="J43" s="24">
        <v>3809418</v>
      </c>
      <c r="K43" s="24"/>
      <c r="L43" s="24"/>
      <c r="M43" s="24">
        <v>57620</v>
      </c>
      <c r="N43" s="24">
        <v>57620</v>
      </c>
      <c r="O43" s="24">
        <v>2199287</v>
      </c>
      <c r="P43" s="24">
        <v>917804</v>
      </c>
      <c r="Q43" s="24">
        <v>868327</v>
      </c>
      <c r="R43" s="24">
        <v>3985418</v>
      </c>
      <c r="S43" s="24">
        <v>1661352</v>
      </c>
      <c r="T43" s="24">
        <v>1093697</v>
      </c>
      <c r="U43" s="24"/>
      <c r="V43" s="24">
        <v>2755049</v>
      </c>
      <c r="W43" s="24">
        <v>10607505</v>
      </c>
      <c r="X43" s="24">
        <v>9626617</v>
      </c>
      <c r="Y43" s="24">
        <v>980888</v>
      </c>
      <c r="Z43" s="6">
        <v>10.19</v>
      </c>
      <c r="AA43" s="22">
        <v>9626617</v>
      </c>
    </row>
    <row r="44" spans="1:27" ht="12.75">
      <c r="A44" s="5" t="s">
        <v>47</v>
      </c>
      <c r="B44" s="3"/>
      <c r="C44" s="22">
        <v>169595703</v>
      </c>
      <c r="D44" s="22"/>
      <c r="E44" s="23">
        <v>145748813</v>
      </c>
      <c r="F44" s="24">
        <v>137842454</v>
      </c>
      <c r="G44" s="24">
        <v>953672</v>
      </c>
      <c r="H44" s="24">
        <v>3822692</v>
      </c>
      <c r="I44" s="24">
        <v>1138827</v>
      </c>
      <c r="J44" s="24">
        <v>5915191</v>
      </c>
      <c r="K44" s="24">
        <v>17814729</v>
      </c>
      <c r="L44" s="24">
        <v>9771403</v>
      </c>
      <c r="M44" s="24">
        <v>1649732</v>
      </c>
      <c r="N44" s="24">
        <v>29235864</v>
      </c>
      <c r="O44" s="24">
        <v>61795033</v>
      </c>
      <c r="P44" s="24">
        <v>2366522</v>
      </c>
      <c r="Q44" s="24">
        <v>2062732</v>
      </c>
      <c r="R44" s="24">
        <v>66224287</v>
      </c>
      <c r="S44" s="24">
        <v>1751214</v>
      </c>
      <c r="T44" s="24">
        <v>10464241</v>
      </c>
      <c r="U44" s="24"/>
      <c r="V44" s="24">
        <v>12215455</v>
      </c>
      <c r="W44" s="24">
        <v>113590797</v>
      </c>
      <c r="X44" s="24">
        <v>137842454</v>
      </c>
      <c r="Y44" s="24">
        <v>-24251657</v>
      </c>
      <c r="Z44" s="6">
        <v>-17.59</v>
      </c>
      <c r="AA44" s="22">
        <v>137842454</v>
      </c>
    </row>
    <row r="45" spans="1:27" ht="12.75">
      <c r="A45" s="5" t="s">
        <v>48</v>
      </c>
      <c r="B45" s="3"/>
      <c r="C45" s="25">
        <v>33287847</v>
      </c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/>
      <c r="AA45" s="25"/>
    </row>
    <row r="46" spans="1:27" ht="12.75">
      <c r="A46" s="5" t="s">
        <v>49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/>
      <c r="AA46" s="22"/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482841893</v>
      </c>
      <c r="D48" s="40">
        <f>+D28+D32+D38+D42+D47</f>
        <v>0</v>
      </c>
      <c r="E48" s="41">
        <f t="shared" si="9"/>
        <v>468777470</v>
      </c>
      <c r="F48" s="42">
        <f t="shared" si="9"/>
        <v>455697845</v>
      </c>
      <c r="G48" s="42">
        <f t="shared" si="9"/>
        <v>10450690</v>
      </c>
      <c r="H48" s="42">
        <f t="shared" si="9"/>
        <v>13367815</v>
      </c>
      <c r="I48" s="42">
        <f t="shared" si="9"/>
        <v>15197004</v>
      </c>
      <c r="J48" s="42">
        <f t="shared" si="9"/>
        <v>39015509</v>
      </c>
      <c r="K48" s="42">
        <f t="shared" si="9"/>
        <v>74565654</v>
      </c>
      <c r="L48" s="42">
        <f t="shared" si="9"/>
        <v>19098015</v>
      </c>
      <c r="M48" s="42">
        <f t="shared" si="9"/>
        <v>11681976</v>
      </c>
      <c r="N48" s="42">
        <f t="shared" si="9"/>
        <v>105345645</v>
      </c>
      <c r="O48" s="42">
        <f t="shared" si="9"/>
        <v>93954772</v>
      </c>
      <c r="P48" s="42">
        <f t="shared" si="9"/>
        <v>26133195</v>
      </c>
      <c r="Q48" s="42">
        <f t="shared" si="9"/>
        <v>22251484</v>
      </c>
      <c r="R48" s="42">
        <f t="shared" si="9"/>
        <v>142339451</v>
      </c>
      <c r="S48" s="42">
        <f t="shared" si="9"/>
        <v>24528217</v>
      </c>
      <c r="T48" s="42">
        <f t="shared" si="9"/>
        <v>34511818</v>
      </c>
      <c r="U48" s="42">
        <f t="shared" si="9"/>
        <v>0</v>
      </c>
      <c r="V48" s="42">
        <f t="shared" si="9"/>
        <v>59040035</v>
      </c>
      <c r="W48" s="42">
        <f t="shared" si="9"/>
        <v>345740640</v>
      </c>
      <c r="X48" s="42">
        <f t="shared" si="9"/>
        <v>455697845</v>
      </c>
      <c r="Y48" s="42">
        <f t="shared" si="9"/>
        <v>-109957205</v>
      </c>
      <c r="Z48" s="43">
        <f>+IF(X48&lt;&gt;0,+(Y48/X48)*100,0)</f>
        <v>-24.12941079411951</v>
      </c>
      <c r="AA48" s="40">
        <f>+AA28+AA32+AA38+AA42+AA47</f>
        <v>455697845</v>
      </c>
    </row>
    <row r="49" spans="1:27" ht="12.75">
      <c r="A49" s="14" t="s">
        <v>79</v>
      </c>
      <c r="B49" s="15"/>
      <c r="C49" s="44">
        <f aca="true" t="shared" si="10" ref="C49:Y49">+C25-C48</f>
        <v>87694446</v>
      </c>
      <c r="D49" s="44">
        <f>+D25-D48</f>
        <v>0</v>
      </c>
      <c r="E49" s="45">
        <f t="shared" si="10"/>
        <v>187100938</v>
      </c>
      <c r="F49" s="46">
        <f t="shared" si="10"/>
        <v>200201535</v>
      </c>
      <c r="G49" s="46">
        <f t="shared" si="10"/>
        <v>140493873</v>
      </c>
      <c r="H49" s="46">
        <f t="shared" si="10"/>
        <v>-4632463</v>
      </c>
      <c r="I49" s="46">
        <f t="shared" si="10"/>
        <v>-4452196</v>
      </c>
      <c r="J49" s="46">
        <f t="shared" si="10"/>
        <v>131409214</v>
      </c>
      <c r="K49" s="46">
        <f t="shared" si="10"/>
        <v>-57368292</v>
      </c>
      <c r="L49" s="46">
        <f t="shared" si="10"/>
        <v>7961902</v>
      </c>
      <c r="M49" s="46">
        <f t="shared" si="10"/>
        <v>149094488</v>
      </c>
      <c r="N49" s="46">
        <f t="shared" si="10"/>
        <v>99688098</v>
      </c>
      <c r="O49" s="46">
        <f t="shared" si="10"/>
        <v>-84748914</v>
      </c>
      <c r="P49" s="46">
        <f t="shared" si="10"/>
        <v>8507319</v>
      </c>
      <c r="Q49" s="46">
        <f t="shared" si="10"/>
        <v>72374544</v>
      </c>
      <c r="R49" s="46">
        <f t="shared" si="10"/>
        <v>-3867051</v>
      </c>
      <c r="S49" s="46">
        <f t="shared" si="10"/>
        <v>40632137</v>
      </c>
      <c r="T49" s="46">
        <f t="shared" si="10"/>
        <v>-24574602</v>
      </c>
      <c r="U49" s="46">
        <f t="shared" si="10"/>
        <v>0</v>
      </c>
      <c r="V49" s="46">
        <f t="shared" si="10"/>
        <v>16057535</v>
      </c>
      <c r="W49" s="46">
        <f t="shared" si="10"/>
        <v>243287796</v>
      </c>
      <c r="X49" s="46">
        <f>IF(F25=F48,0,X25-X48)</f>
        <v>200201535</v>
      </c>
      <c r="Y49" s="46">
        <f t="shared" si="10"/>
        <v>43086261</v>
      </c>
      <c r="Z49" s="47">
        <f>+IF(X49&lt;&gt;0,+(Y49/X49)*100,0)</f>
        <v>21.52144387903919</v>
      </c>
      <c r="AA49" s="44">
        <f>+AA25-AA48</f>
        <v>200201535</v>
      </c>
    </row>
    <row r="50" spans="1:27" ht="12.75">
      <c r="A50" s="16" t="s">
        <v>80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85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937757535</v>
      </c>
      <c r="D5" s="19">
        <f>SUM(D6:D8)</f>
        <v>0</v>
      </c>
      <c r="E5" s="20">
        <f t="shared" si="0"/>
        <v>855461012</v>
      </c>
      <c r="F5" s="21">
        <f t="shared" si="0"/>
        <v>962997371</v>
      </c>
      <c r="G5" s="21">
        <f t="shared" si="0"/>
        <v>67720405</v>
      </c>
      <c r="H5" s="21">
        <f t="shared" si="0"/>
        <v>142451912</v>
      </c>
      <c r="I5" s="21">
        <f t="shared" si="0"/>
        <v>24634824</v>
      </c>
      <c r="J5" s="21">
        <f t="shared" si="0"/>
        <v>234807141</v>
      </c>
      <c r="K5" s="21">
        <f t="shared" si="0"/>
        <v>41387637</v>
      </c>
      <c r="L5" s="21">
        <f t="shared" si="0"/>
        <v>213379340</v>
      </c>
      <c r="M5" s="21">
        <f t="shared" si="0"/>
        <v>39470431</v>
      </c>
      <c r="N5" s="21">
        <f t="shared" si="0"/>
        <v>294237408</v>
      </c>
      <c r="O5" s="21">
        <f t="shared" si="0"/>
        <v>116994898</v>
      </c>
      <c r="P5" s="21">
        <f t="shared" si="0"/>
        <v>33912381</v>
      </c>
      <c r="Q5" s="21">
        <f t="shared" si="0"/>
        <v>34043692</v>
      </c>
      <c r="R5" s="21">
        <f t="shared" si="0"/>
        <v>184950971</v>
      </c>
      <c r="S5" s="21">
        <f t="shared" si="0"/>
        <v>33905699</v>
      </c>
      <c r="T5" s="21">
        <f t="shared" si="0"/>
        <v>34242341</v>
      </c>
      <c r="U5" s="21">
        <f t="shared" si="0"/>
        <v>0</v>
      </c>
      <c r="V5" s="21">
        <f t="shared" si="0"/>
        <v>68148040</v>
      </c>
      <c r="W5" s="21">
        <f t="shared" si="0"/>
        <v>782143560</v>
      </c>
      <c r="X5" s="21">
        <f t="shared" si="0"/>
        <v>962997371</v>
      </c>
      <c r="Y5" s="21">
        <f t="shared" si="0"/>
        <v>-180853811</v>
      </c>
      <c r="Z5" s="4">
        <f>+IF(X5&lt;&gt;0,+(Y5/X5)*100,0)</f>
        <v>-18.78030163386604</v>
      </c>
      <c r="AA5" s="19">
        <f>SUM(AA6:AA8)</f>
        <v>962997371</v>
      </c>
    </row>
    <row r="6" spans="1:27" ht="12.75">
      <c r="A6" s="5" t="s">
        <v>32</v>
      </c>
      <c r="B6" s="3"/>
      <c r="C6" s="22">
        <v>107151787</v>
      </c>
      <c r="D6" s="22"/>
      <c r="E6" s="23">
        <v>3897716</v>
      </c>
      <c r="F6" s="24">
        <v>39808097</v>
      </c>
      <c r="G6" s="24">
        <v>31279</v>
      </c>
      <c r="H6" s="24">
        <v>16570</v>
      </c>
      <c r="I6" s="24">
        <v>79945</v>
      </c>
      <c r="J6" s="24">
        <v>127794</v>
      </c>
      <c r="K6" s="24">
        <v>34663</v>
      </c>
      <c r="L6" s="24">
        <v>27010</v>
      </c>
      <c r="M6" s="24">
        <v>10624</v>
      </c>
      <c r="N6" s="24">
        <v>72297</v>
      </c>
      <c r="O6" s="24">
        <v>19172</v>
      </c>
      <c r="P6" s="24">
        <v>313490</v>
      </c>
      <c r="Q6" s="24">
        <v>128143</v>
      </c>
      <c r="R6" s="24">
        <v>460805</v>
      </c>
      <c r="S6" s="24"/>
      <c r="T6" s="24"/>
      <c r="U6" s="24"/>
      <c r="V6" s="24"/>
      <c r="W6" s="24">
        <v>660896</v>
      </c>
      <c r="X6" s="24">
        <v>39808097</v>
      </c>
      <c r="Y6" s="24">
        <v>-39147201</v>
      </c>
      <c r="Z6" s="6">
        <v>-98.34</v>
      </c>
      <c r="AA6" s="22">
        <v>39808097</v>
      </c>
    </row>
    <row r="7" spans="1:27" ht="12.75">
      <c r="A7" s="5" t="s">
        <v>33</v>
      </c>
      <c r="B7" s="3"/>
      <c r="C7" s="25">
        <v>830605748</v>
      </c>
      <c r="D7" s="25"/>
      <c r="E7" s="26">
        <v>851563296</v>
      </c>
      <c r="F7" s="27">
        <v>923189274</v>
      </c>
      <c r="G7" s="27">
        <v>67689126</v>
      </c>
      <c r="H7" s="27">
        <v>142435342</v>
      </c>
      <c r="I7" s="27">
        <v>24554879</v>
      </c>
      <c r="J7" s="27">
        <v>234679347</v>
      </c>
      <c r="K7" s="27">
        <v>41352974</v>
      </c>
      <c r="L7" s="27">
        <v>213352330</v>
      </c>
      <c r="M7" s="27">
        <v>39459807</v>
      </c>
      <c r="N7" s="27">
        <v>294165111</v>
      </c>
      <c r="O7" s="27">
        <v>116975726</v>
      </c>
      <c r="P7" s="27">
        <v>33598891</v>
      </c>
      <c r="Q7" s="27">
        <v>33915549</v>
      </c>
      <c r="R7" s="27">
        <v>184490166</v>
      </c>
      <c r="S7" s="27">
        <v>33905699</v>
      </c>
      <c r="T7" s="27">
        <v>34242341</v>
      </c>
      <c r="U7" s="27"/>
      <c r="V7" s="27">
        <v>68148040</v>
      </c>
      <c r="W7" s="27">
        <v>781482664</v>
      </c>
      <c r="X7" s="27">
        <v>923189274</v>
      </c>
      <c r="Y7" s="27">
        <v>-141706610</v>
      </c>
      <c r="Z7" s="7">
        <v>-15.35</v>
      </c>
      <c r="AA7" s="25">
        <v>923189274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37108972</v>
      </c>
      <c r="D9" s="19">
        <f>SUM(D10:D14)</f>
        <v>0</v>
      </c>
      <c r="E9" s="20">
        <f t="shared" si="1"/>
        <v>30666135</v>
      </c>
      <c r="F9" s="21">
        <f t="shared" si="1"/>
        <v>41955770</v>
      </c>
      <c r="G9" s="21">
        <f t="shared" si="1"/>
        <v>1105746</v>
      </c>
      <c r="H9" s="21">
        <f t="shared" si="1"/>
        <v>1366741</v>
      </c>
      <c r="I9" s="21">
        <f t="shared" si="1"/>
        <v>740451</v>
      </c>
      <c r="J9" s="21">
        <f t="shared" si="1"/>
        <v>3212938</v>
      </c>
      <c r="K9" s="21">
        <f t="shared" si="1"/>
        <v>1550451</v>
      </c>
      <c r="L9" s="21">
        <f t="shared" si="1"/>
        <v>5267357</v>
      </c>
      <c r="M9" s="21">
        <f t="shared" si="1"/>
        <v>1261742</v>
      </c>
      <c r="N9" s="21">
        <f t="shared" si="1"/>
        <v>8079550</v>
      </c>
      <c r="O9" s="21">
        <f t="shared" si="1"/>
        <v>3986366</v>
      </c>
      <c r="P9" s="21">
        <f t="shared" si="1"/>
        <v>1263320</v>
      </c>
      <c r="Q9" s="21">
        <f t="shared" si="1"/>
        <v>2480880</v>
      </c>
      <c r="R9" s="21">
        <f t="shared" si="1"/>
        <v>7730566</v>
      </c>
      <c r="S9" s="21">
        <f t="shared" si="1"/>
        <v>193365</v>
      </c>
      <c r="T9" s="21">
        <f t="shared" si="1"/>
        <v>119354</v>
      </c>
      <c r="U9" s="21">
        <f t="shared" si="1"/>
        <v>0</v>
      </c>
      <c r="V9" s="21">
        <f t="shared" si="1"/>
        <v>312719</v>
      </c>
      <c r="W9" s="21">
        <f t="shared" si="1"/>
        <v>19335773</v>
      </c>
      <c r="X9" s="21">
        <f t="shared" si="1"/>
        <v>41955770</v>
      </c>
      <c r="Y9" s="21">
        <f t="shared" si="1"/>
        <v>-22619997</v>
      </c>
      <c r="Z9" s="4">
        <f>+IF(X9&lt;&gt;0,+(Y9/X9)*100,0)</f>
        <v>-53.91391219848902</v>
      </c>
      <c r="AA9" s="19">
        <f>SUM(AA10:AA14)</f>
        <v>41955770</v>
      </c>
    </row>
    <row r="10" spans="1:27" ht="12.75">
      <c r="A10" s="5" t="s">
        <v>36</v>
      </c>
      <c r="B10" s="3"/>
      <c r="C10" s="22">
        <v>3484232</v>
      </c>
      <c r="D10" s="22"/>
      <c r="E10" s="23">
        <v>662568</v>
      </c>
      <c r="F10" s="24">
        <v>2655568</v>
      </c>
      <c r="G10" s="24">
        <v>137067</v>
      </c>
      <c r="H10" s="24">
        <v>135188</v>
      </c>
      <c r="I10" s="24">
        <v>122106</v>
      </c>
      <c r="J10" s="24">
        <v>394361</v>
      </c>
      <c r="K10" s="24">
        <v>302273</v>
      </c>
      <c r="L10" s="24">
        <v>155307</v>
      </c>
      <c r="M10" s="24">
        <v>182507</v>
      </c>
      <c r="N10" s="24">
        <v>640087</v>
      </c>
      <c r="O10" s="24">
        <v>144977</v>
      </c>
      <c r="P10" s="24">
        <v>248821</v>
      </c>
      <c r="Q10" s="24">
        <v>103368</v>
      </c>
      <c r="R10" s="24">
        <v>497166</v>
      </c>
      <c r="S10" s="24">
        <v>95413</v>
      </c>
      <c r="T10" s="24">
        <v>84538</v>
      </c>
      <c r="U10" s="24"/>
      <c r="V10" s="24">
        <v>179951</v>
      </c>
      <c r="W10" s="24">
        <v>1711565</v>
      </c>
      <c r="X10" s="24">
        <v>2655568</v>
      </c>
      <c r="Y10" s="24">
        <v>-944003</v>
      </c>
      <c r="Z10" s="6">
        <v>-35.55</v>
      </c>
      <c r="AA10" s="22">
        <v>2655568</v>
      </c>
    </row>
    <row r="11" spans="1:27" ht="12.75">
      <c r="A11" s="5" t="s">
        <v>37</v>
      </c>
      <c r="B11" s="3"/>
      <c r="C11" s="22">
        <v>2887493</v>
      </c>
      <c r="D11" s="22"/>
      <c r="E11" s="23">
        <v>15627255</v>
      </c>
      <c r="F11" s="24">
        <v>9770890</v>
      </c>
      <c r="G11" s="24">
        <v>8292</v>
      </c>
      <c r="H11" s="24">
        <v>41086</v>
      </c>
      <c r="I11" s="24">
        <v>10862</v>
      </c>
      <c r="J11" s="24">
        <v>60240</v>
      </c>
      <c r="K11" s="24">
        <v>136076</v>
      </c>
      <c r="L11" s="24">
        <v>160428</v>
      </c>
      <c r="M11" s="24">
        <v>51541</v>
      </c>
      <c r="N11" s="24">
        <v>348045</v>
      </c>
      <c r="O11" s="24">
        <v>37165</v>
      </c>
      <c r="P11" s="24">
        <v>41475</v>
      </c>
      <c r="Q11" s="24">
        <v>35563</v>
      </c>
      <c r="R11" s="24">
        <v>114203</v>
      </c>
      <c r="S11" s="24">
        <v>29539</v>
      </c>
      <c r="T11" s="24">
        <v>27765</v>
      </c>
      <c r="U11" s="24"/>
      <c r="V11" s="24">
        <v>57304</v>
      </c>
      <c r="W11" s="24">
        <v>579792</v>
      </c>
      <c r="X11" s="24">
        <v>9770890</v>
      </c>
      <c r="Y11" s="24">
        <v>-9191098</v>
      </c>
      <c r="Z11" s="6">
        <v>-94.07</v>
      </c>
      <c r="AA11" s="22">
        <v>9770890</v>
      </c>
    </row>
    <row r="12" spans="1:27" ht="12.75">
      <c r="A12" s="5" t="s">
        <v>38</v>
      </c>
      <c r="B12" s="3"/>
      <c r="C12" s="22">
        <v>30737247</v>
      </c>
      <c r="D12" s="22"/>
      <c r="E12" s="23">
        <v>14376312</v>
      </c>
      <c r="F12" s="24">
        <v>29529312</v>
      </c>
      <c r="G12" s="24">
        <v>960387</v>
      </c>
      <c r="H12" s="24">
        <v>1190467</v>
      </c>
      <c r="I12" s="24">
        <v>607483</v>
      </c>
      <c r="J12" s="24">
        <v>2758337</v>
      </c>
      <c r="K12" s="24">
        <v>1112102</v>
      </c>
      <c r="L12" s="24">
        <v>4951622</v>
      </c>
      <c r="M12" s="24">
        <v>1027694</v>
      </c>
      <c r="N12" s="24">
        <v>7091418</v>
      </c>
      <c r="O12" s="24">
        <v>3804224</v>
      </c>
      <c r="P12" s="24">
        <v>973024</v>
      </c>
      <c r="Q12" s="24">
        <v>2341949</v>
      </c>
      <c r="R12" s="24">
        <v>7119197</v>
      </c>
      <c r="S12" s="24">
        <v>68413</v>
      </c>
      <c r="T12" s="24">
        <v>7051</v>
      </c>
      <c r="U12" s="24"/>
      <c r="V12" s="24">
        <v>75464</v>
      </c>
      <c r="W12" s="24">
        <v>17044416</v>
      </c>
      <c r="X12" s="24">
        <v>29529312</v>
      </c>
      <c r="Y12" s="24">
        <v>-12484896</v>
      </c>
      <c r="Z12" s="6">
        <v>-42.28</v>
      </c>
      <c r="AA12" s="22">
        <v>29529312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28675811</v>
      </c>
      <c r="D15" s="19">
        <f>SUM(D16:D18)</f>
        <v>0</v>
      </c>
      <c r="E15" s="20">
        <f t="shared" si="2"/>
        <v>60512974</v>
      </c>
      <c r="F15" s="21">
        <f t="shared" si="2"/>
        <v>41181279</v>
      </c>
      <c r="G15" s="21">
        <f t="shared" si="2"/>
        <v>291145</v>
      </c>
      <c r="H15" s="21">
        <f t="shared" si="2"/>
        <v>362539</v>
      </c>
      <c r="I15" s="21">
        <f t="shared" si="2"/>
        <v>363277</v>
      </c>
      <c r="J15" s="21">
        <f t="shared" si="2"/>
        <v>1016961</v>
      </c>
      <c r="K15" s="21">
        <f t="shared" si="2"/>
        <v>476509</v>
      </c>
      <c r="L15" s="21">
        <f t="shared" si="2"/>
        <v>4813440</v>
      </c>
      <c r="M15" s="21">
        <f t="shared" si="2"/>
        <v>532458</v>
      </c>
      <c r="N15" s="21">
        <f t="shared" si="2"/>
        <v>5822407</v>
      </c>
      <c r="O15" s="21">
        <f t="shared" si="2"/>
        <v>8436111</v>
      </c>
      <c r="P15" s="21">
        <f t="shared" si="2"/>
        <v>5315736</v>
      </c>
      <c r="Q15" s="21">
        <f t="shared" si="2"/>
        <v>598412</v>
      </c>
      <c r="R15" s="21">
        <f t="shared" si="2"/>
        <v>14350259</v>
      </c>
      <c r="S15" s="21">
        <f t="shared" si="2"/>
        <v>223805</v>
      </c>
      <c r="T15" s="21">
        <f t="shared" si="2"/>
        <v>222363</v>
      </c>
      <c r="U15" s="21">
        <f t="shared" si="2"/>
        <v>0</v>
      </c>
      <c r="V15" s="21">
        <f t="shared" si="2"/>
        <v>446168</v>
      </c>
      <c r="W15" s="21">
        <f t="shared" si="2"/>
        <v>21635795</v>
      </c>
      <c r="X15" s="21">
        <f t="shared" si="2"/>
        <v>41181279</v>
      </c>
      <c r="Y15" s="21">
        <f t="shared" si="2"/>
        <v>-19545484</v>
      </c>
      <c r="Z15" s="4">
        <f>+IF(X15&lt;&gt;0,+(Y15/X15)*100,0)</f>
        <v>-47.46206158385707</v>
      </c>
      <c r="AA15" s="19">
        <f>SUM(AA16:AA18)</f>
        <v>41181279</v>
      </c>
    </row>
    <row r="16" spans="1:27" ht="12.75">
      <c r="A16" s="5" t="s">
        <v>42</v>
      </c>
      <c r="B16" s="3"/>
      <c r="C16" s="22">
        <v>8012689</v>
      </c>
      <c r="D16" s="22"/>
      <c r="E16" s="23">
        <v>9100814</v>
      </c>
      <c r="F16" s="24">
        <v>9100814</v>
      </c>
      <c r="G16" s="24">
        <v>291145</v>
      </c>
      <c r="H16" s="24">
        <v>345483</v>
      </c>
      <c r="I16" s="24">
        <v>356625</v>
      </c>
      <c r="J16" s="24">
        <v>993253</v>
      </c>
      <c r="K16" s="24">
        <v>450332</v>
      </c>
      <c r="L16" s="24">
        <v>1979178</v>
      </c>
      <c r="M16" s="24">
        <v>332476</v>
      </c>
      <c r="N16" s="24">
        <v>2761986</v>
      </c>
      <c r="O16" s="24">
        <v>1573917</v>
      </c>
      <c r="P16" s="24">
        <v>671848</v>
      </c>
      <c r="Q16" s="24">
        <v>567171</v>
      </c>
      <c r="R16" s="24">
        <v>2812936</v>
      </c>
      <c r="S16" s="24">
        <v>223805</v>
      </c>
      <c r="T16" s="24">
        <v>222363</v>
      </c>
      <c r="U16" s="24"/>
      <c r="V16" s="24">
        <v>446168</v>
      </c>
      <c r="W16" s="24">
        <v>7014343</v>
      </c>
      <c r="X16" s="24">
        <v>9100814</v>
      </c>
      <c r="Y16" s="24">
        <v>-2086471</v>
      </c>
      <c r="Z16" s="6">
        <v>-22.93</v>
      </c>
      <c r="AA16" s="22">
        <v>9100814</v>
      </c>
    </row>
    <row r="17" spans="1:27" ht="12.75">
      <c r="A17" s="5" t="s">
        <v>43</v>
      </c>
      <c r="B17" s="3"/>
      <c r="C17" s="22">
        <v>20477120</v>
      </c>
      <c r="D17" s="22"/>
      <c r="E17" s="23">
        <v>51395078</v>
      </c>
      <c r="F17" s="24">
        <v>32063383</v>
      </c>
      <c r="G17" s="24"/>
      <c r="H17" s="24"/>
      <c r="I17" s="24"/>
      <c r="J17" s="24"/>
      <c r="K17" s="24"/>
      <c r="L17" s="24">
        <v>2819373</v>
      </c>
      <c r="M17" s="24">
        <v>146516</v>
      </c>
      <c r="N17" s="24">
        <v>2965889</v>
      </c>
      <c r="O17" s="24">
        <v>6850848</v>
      </c>
      <c r="P17" s="24">
        <v>4637868</v>
      </c>
      <c r="Q17" s="24">
        <v>20000</v>
      </c>
      <c r="R17" s="24">
        <v>11508716</v>
      </c>
      <c r="S17" s="24"/>
      <c r="T17" s="24"/>
      <c r="U17" s="24"/>
      <c r="V17" s="24"/>
      <c r="W17" s="24">
        <v>14474605</v>
      </c>
      <c r="X17" s="24">
        <v>32063383</v>
      </c>
      <c r="Y17" s="24">
        <v>-17588778</v>
      </c>
      <c r="Z17" s="6">
        <v>-54.86</v>
      </c>
      <c r="AA17" s="22">
        <v>32063383</v>
      </c>
    </row>
    <row r="18" spans="1:27" ht="12.75">
      <c r="A18" s="5" t="s">
        <v>44</v>
      </c>
      <c r="B18" s="3"/>
      <c r="C18" s="22">
        <v>186002</v>
      </c>
      <c r="D18" s="22"/>
      <c r="E18" s="23">
        <v>17082</v>
      </c>
      <c r="F18" s="24">
        <v>17082</v>
      </c>
      <c r="G18" s="24"/>
      <c r="H18" s="24">
        <v>17056</v>
      </c>
      <c r="I18" s="24">
        <v>6652</v>
      </c>
      <c r="J18" s="24">
        <v>23708</v>
      </c>
      <c r="K18" s="24">
        <v>26177</v>
      </c>
      <c r="L18" s="24">
        <v>14889</v>
      </c>
      <c r="M18" s="24">
        <v>53466</v>
      </c>
      <c r="N18" s="24">
        <v>94532</v>
      </c>
      <c r="O18" s="24">
        <v>11346</v>
      </c>
      <c r="P18" s="24">
        <v>6020</v>
      </c>
      <c r="Q18" s="24">
        <v>11241</v>
      </c>
      <c r="R18" s="24">
        <v>28607</v>
      </c>
      <c r="S18" s="24"/>
      <c r="T18" s="24"/>
      <c r="U18" s="24"/>
      <c r="V18" s="24"/>
      <c r="W18" s="24">
        <v>146847</v>
      </c>
      <c r="X18" s="24">
        <v>17082</v>
      </c>
      <c r="Y18" s="24">
        <v>129765</v>
      </c>
      <c r="Z18" s="6">
        <v>759.66</v>
      </c>
      <c r="AA18" s="22">
        <v>17082</v>
      </c>
    </row>
    <row r="19" spans="1:27" ht="12.75">
      <c r="A19" s="2" t="s">
        <v>45</v>
      </c>
      <c r="B19" s="8"/>
      <c r="C19" s="19">
        <f aca="true" t="shared" si="3" ref="C19:Y19">SUM(C20:C23)</f>
        <v>1939030070</v>
      </c>
      <c r="D19" s="19">
        <f>SUM(D20:D23)</f>
        <v>0</v>
      </c>
      <c r="E19" s="20">
        <f t="shared" si="3"/>
        <v>1892533324</v>
      </c>
      <c r="F19" s="21">
        <f t="shared" si="3"/>
        <v>2041047118</v>
      </c>
      <c r="G19" s="21">
        <f t="shared" si="3"/>
        <v>159994411</v>
      </c>
      <c r="H19" s="21">
        <f t="shared" si="3"/>
        <v>158920277</v>
      </c>
      <c r="I19" s="21">
        <f t="shared" si="3"/>
        <v>146788816</v>
      </c>
      <c r="J19" s="21">
        <f t="shared" si="3"/>
        <v>465703504</v>
      </c>
      <c r="K19" s="21">
        <f t="shared" si="3"/>
        <v>179352149</v>
      </c>
      <c r="L19" s="21">
        <f t="shared" si="3"/>
        <v>207050928</v>
      </c>
      <c r="M19" s="21">
        <f t="shared" si="3"/>
        <v>155767601</v>
      </c>
      <c r="N19" s="21">
        <f t="shared" si="3"/>
        <v>542170678</v>
      </c>
      <c r="O19" s="21">
        <f t="shared" si="3"/>
        <v>164090798</v>
      </c>
      <c r="P19" s="21">
        <f t="shared" si="3"/>
        <v>163441230</v>
      </c>
      <c r="Q19" s="21">
        <f t="shared" si="3"/>
        <v>167022934</v>
      </c>
      <c r="R19" s="21">
        <f t="shared" si="3"/>
        <v>494554962</v>
      </c>
      <c r="S19" s="21">
        <f t="shared" si="3"/>
        <v>143907387</v>
      </c>
      <c r="T19" s="21">
        <f t="shared" si="3"/>
        <v>163924915</v>
      </c>
      <c r="U19" s="21">
        <f t="shared" si="3"/>
        <v>0</v>
      </c>
      <c r="V19" s="21">
        <f t="shared" si="3"/>
        <v>307832302</v>
      </c>
      <c r="W19" s="21">
        <f t="shared" si="3"/>
        <v>1810261446</v>
      </c>
      <c r="X19" s="21">
        <f t="shared" si="3"/>
        <v>2041047118</v>
      </c>
      <c r="Y19" s="21">
        <f t="shared" si="3"/>
        <v>-230785672</v>
      </c>
      <c r="Z19" s="4">
        <f>+IF(X19&lt;&gt;0,+(Y19/X19)*100,0)</f>
        <v>-11.307219219228235</v>
      </c>
      <c r="AA19" s="19">
        <f>SUM(AA20:AA23)</f>
        <v>2041047118</v>
      </c>
    </row>
    <row r="20" spans="1:27" ht="12.75">
      <c r="A20" s="5" t="s">
        <v>46</v>
      </c>
      <c r="B20" s="3"/>
      <c r="C20" s="22">
        <v>836854544</v>
      </c>
      <c r="D20" s="22"/>
      <c r="E20" s="23">
        <v>930692345</v>
      </c>
      <c r="F20" s="24">
        <v>949325642</v>
      </c>
      <c r="G20" s="24">
        <v>73679324</v>
      </c>
      <c r="H20" s="24">
        <v>77551411</v>
      </c>
      <c r="I20" s="24">
        <v>70790208</v>
      </c>
      <c r="J20" s="24">
        <v>222020943</v>
      </c>
      <c r="K20" s="24">
        <v>75174669</v>
      </c>
      <c r="L20" s="24">
        <v>88504371</v>
      </c>
      <c r="M20" s="24">
        <v>52565982</v>
      </c>
      <c r="N20" s="24">
        <v>216245022</v>
      </c>
      <c r="O20" s="24">
        <v>71638938</v>
      </c>
      <c r="P20" s="24">
        <v>69939015</v>
      </c>
      <c r="Q20" s="24">
        <v>66515794</v>
      </c>
      <c r="R20" s="24">
        <v>208093747</v>
      </c>
      <c r="S20" s="24">
        <v>58846696</v>
      </c>
      <c r="T20" s="24">
        <v>64785144</v>
      </c>
      <c r="U20" s="24"/>
      <c r="V20" s="24">
        <v>123631840</v>
      </c>
      <c r="W20" s="24">
        <v>769991552</v>
      </c>
      <c r="X20" s="24">
        <v>949325642</v>
      </c>
      <c r="Y20" s="24">
        <v>-179334090</v>
      </c>
      <c r="Z20" s="6">
        <v>-18.89</v>
      </c>
      <c r="AA20" s="22">
        <v>949325642</v>
      </c>
    </row>
    <row r="21" spans="1:27" ht="12.75">
      <c r="A21" s="5" t="s">
        <v>47</v>
      </c>
      <c r="B21" s="3"/>
      <c r="C21" s="22">
        <v>764031292</v>
      </c>
      <c r="D21" s="22"/>
      <c r="E21" s="23">
        <v>656598434</v>
      </c>
      <c r="F21" s="24">
        <v>760878566</v>
      </c>
      <c r="G21" s="24">
        <v>58504280</v>
      </c>
      <c r="H21" s="24">
        <v>53604184</v>
      </c>
      <c r="I21" s="24">
        <v>61241749</v>
      </c>
      <c r="J21" s="24">
        <v>173350213</v>
      </c>
      <c r="K21" s="24">
        <v>63656929</v>
      </c>
      <c r="L21" s="24">
        <v>90144982</v>
      </c>
      <c r="M21" s="24">
        <v>75479592</v>
      </c>
      <c r="N21" s="24">
        <v>229281503</v>
      </c>
      <c r="O21" s="24">
        <v>60966737</v>
      </c>
      <c r="P21" s="24">
        <v>67926032</v>
      </c>
      <c r="Q21" s="24">
        <v>72820691</v>
      </c>
      <c r="R21" s="24">
        <v>201713460</v>
      </c>
      <c r="S21" s="24">
        <v>57630067</v>
      </c>
      <c r="T21" s="24">
        <v>71036945</v>
      </c>
      <c r="U21" s="24"/>
      <c r="V21" s="24">
        <v>128667012</v>
      </c>
      <c r="W21" s="24">
        <v>733012188</v>
      </c>
      <c r="X21" s="24">
        <v>760878566</v>
      </c>
      <c r="Y21" s="24">
        <v>-27866378</v>
      </c>
      <c r="Z21" s="6">
        <v>-3.66</v>
      </c>
      <c r="AA21" s="22">
        <v>760878566</v>
      </c>
    </row>
    <row r="22" spans="1:27" ht="12.75">
      <c r="A22" s="5" t="s">
        <v>48</v>
      </c>
      <c r="B22" s="3"/>
      <c r="C22" s="25">
        <v>132790454</v>
      </c>
      <c r="D22" s="25"/>
      <c r="E22" s="26">
        <v>133193238</v>
      </c>
      <c r="F22" s="27">
        <v>135709430</v>
      </c>
      <c r="G22" s="27">
        <v>9879830</v>
      </c>
      <c r="H22" s="27">
        <v>9820713</v>
      </c>
      <c r="I22" s="27">
        <v>6368765</v>
      </c>
      <c r="J22" s="27">
        <v>26069308</v>
      </c>
      <c r="K22" s="27">
        <v>13075080</v>
      </c>
      <c r="L22" s="27">
        <v>10286211</v>
      </c>
      <c r="M22" s="27">
        <v>9680293</v>
      </c>
      <c r="N22" s="27">
        <v>33041584</v>
      </c>
      <c r="O22" s="27">
        <v>13619516</v>
      </c>
      <c r="P22" s="27">
        <v>8948899</v>
      </c>
      <c r="Q22" s="27">
        <v>9720605</v>
      </c>
      <c r="R22" s="27">
        <v>32289020</v>
      </c>
      <c r="S22" s="27">
        <v>9405568</v>
      </c>
      <c r="T22" s="27">
        <v>9796810</v>
      </c>
      <c r="U22" s="27"/>
      <c r="V22" s="27">
        <v>19202378</v>
      </c>
      <c r="W22" s="27">
        <v>110602290</v>
      </c>
      <c r="X22" s="27">
        <v>135709430</v>
      </c>
      <c r="Y22" s="27">
        <v>-25107140</v>
      </c>
      <c r="Z22" s="7">
        <v>-18.5</v>
      </c>
      <c r="AA22" s="25">
        <v>135709430</v>
      </c>
    </row>
    <row r="23" spans="1:27" ht="12.75">
      <c r="A23" s="5" t="s">
        <v>49</v>
      </c>
      <c r="B23" s="3"/>
      <c r="C23" s="22">
        <v>205353780</v>
      </c>
      <c r="D23" s="22"/>
      <c r="E23" s="23">
        <v>172049307</v>
      </c>
      <c r="F23" s="24">
        <v>195133480</v>
      </c>
      <c r="G23" s="24">
        <v>17930977</v>
      </c>
      <c r="H23" s="24">
        <v>17943969</v>
      </c>
      <c r="I23" s="24">
        <v>8388094</v>
      </c>
      <c r="J23" s="24">
        <v>44263040</v>
      </c>
      <c r="K23" s="24">
        <v>27445471</v>
      </c>
      <c r="L23" s="24">
        <v>18115364</v>
      </c>
      <c r="M23" s="24">
        <v>18041734</v>
      </c>
      <c r="N23" s="24">
        <v>63602569</v>
      </c>
      <c r="O23" s="24">
        <v>17865607</v>
      </c>
      <c r="P23" s="24">
        <v>16627284</v>
      </c>
      <c r="Q23" s="24">
        <v>17965844</v>
      </c>
      <c r="R23" s="24">
        <v>52458735</v>
      </c>
      <c r="S23" s="24">
        <v>18025056</v>
      </c>
      <c r="T23" s="24">
        <v>18306016</v>
      </c>
      <c r="U23" s="24"/>
      <c r="V23" s="24">
        <v>36331072</v>
      </c>
      <c r="W23" s="24">
        <v>196655416</v>
      </c>
      <c r="X23" s="24">
        <v>195133480</v>
      </c>
      <c r="Y23" s="24">
        <v>1521936</v>
      </c>
      <c r="Z23" s="6">
        <v>0.78</v>
      </c>
      <c r="AA23" s="22">
        <v>195133480</v>
      </c>
    </row>
    <row r="24" spans="1:27" ht="12.75">
      <c r="A24" s="2" t="s">
        <v>50</v>
      </c>
      <c r="B24" s="8" t="s">
        <v>51</v>
      </c>
      <c r="C24" s="19">
        <v>20272254</v>
      </c>
      <c r="D24" s="19"/>
      <c r="E24" s="20">
        <v>30082493</v>
      </c>
      <c r="F24" s="21">
        <v>15983222</v>
      </c>
      <c r="G24" s="21"/>
      <c r="H24" s="21"/>
      <c r="I24" s="21">
        <v>2671315</v>
      </c>
      <c r="J24" s="21">
        <v>2671315</v>
      </c>
      <c r="K24" s="21">
        <v>1366346</v>
      </c>
      <c r="L24" s="21"/>
      <c r="M24" s="21">
        <v>3006797</v>
      </c>
      <c r="N24" s="21">
        <v>4373143</v>
      </c>
      <c r="O24" s="21">
        <v>243028</v>
      </c>
      <c r="P24" s="21"/>
      <c r="Q24" s="21"/>
      <c r="R24" s="21">
        <v>243028</v>
      </c>
      <c r="S24" s="21"/>
      <c r="T24" s="21"/>
      <c r="U24" s="21"/>
      <c r="V24" s="21"/>
      <c r="W24" s="21">
        <v>7287486</v>
      </c>
      <c r="X24" s="21">
        <v>15983222</v>
      </c>
      <c r="Y24" s="21">
        <v>-8695736</v>
      </c>
      <c r="Z24" s="4">
        <v>-54.41</v>
      </c>
      <c r="AA24" s="19">
        <v>15983222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2962844642</v>
      </c>
      <c r="D25" s="40">
        <f>+D5+D9+D15+D19+D24</f>
        <v>0</v>
      </c>
      <c r="E25" s="41">
        <f t="shared" si="4"/>
        <v>2869255938</v>
      </c>
      <c r="F25" s="42">
        <f t="shared" si="4"/>
        <v>3103164760</v>
      </c>
      <c r="G25" s="42">
        <f t="shared" si="4"/>
        <v>229111707</v>
      </c>
      <c r="H25" s="42">
        <f t="shared" si="4"/>
        <v>303101469</v>
      </c>
      <c r="I25" s="42">
        <f t="shared" si="4"/>
        <v>175198683</v>
      </c>
      <c r="J25" s="42">
        <f t="shared" si="4"/>
        <v>707411859</v>
      </c>
      <c r="K25" s="42">
        <f t="shared" si="4"/>
        <v>224133092</v>
      </c>
      <c r="L25" s="42">
        <f t="shared" si="4"/>
        <v>430511065</v>
      </c>
      <c r="M25" s="42">
        <f t="shared" si="4"/>
        <v>200039029</v>
      </c>
      <c r="N25" s="42">
        <f t="shared" si="4"/>
        <v>854683186</v>
      </c>
      <c r="O25" s="42">
        <f t="shared" si="4"/>
        <v>293751201</v>
      </c>
      <c r="P25" s="42">
        <f t="shared" si="4"/>
        <v>203932667</v>
      </c>
      <c r="Q25" s="42">
        <f t="shared" si="4"/>
        <v>204145918</v>
      </c>
      <c r="R25" s="42">
        <f t="shared" si="4"/>
        <v>701829786</v>
      </c>
      <c r="S25" s="42">
        <f t="shared" si="4"/>
        <v>178230256</v>
      </c>
      <c r="T25" s="42">
        <f t="shared" si="4"/>
        <v>198508973</v>
      </c>
      <c r="U25" s="42">
        <f t="shared" si="4"/>
        <v>0</v>
      </c>
      <c r="V25" s="42">
        <f t="shared" si="4"/>
        <v>376739229</v>
      </c>
      <c r="W25" s="42">
        <f t="shared" si="4"/>
        <v>2640664060</v>
      </c>
      <c r="X25" s="42">
        <f t="shared" si="4"/>
        <v>3103164760</v>
      </c>
      <c r="Y25" s="42">
        <f t="shared" si="4"/>
        <v>-462500700</v>
      </c>
      <c r="Z25" s="43">
        <f>+IF(X25&lt;&gt;0,+(Y25/X25)*100,0)</f>
        <v>-14.904161904700155</v>
      </c>
      <c r="AA25" s="40">
        <f>+AA5+AA9+AA15+AA19+AA24</f>
        <v>3103164760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605560688</v>
      </c>
      <c r="D28" s="19">
        <f>SUM(D29:D31)</f>
        <v>0</v>
      </c>
      <c r="E28" s="20">
        <f t="shared" si="5"/>
        <v>603802674</v>
      </c>
      <c r="F28" s="21">
        <f t="shared" si="5"/>
        <v>505243082</v>
      </c>
      <c r="G28" s="21">
        <f t="shared" si="5"/>
        <v>16930280</v>
      </c>
      <c r="H28" s="21">
        <f t="shared" si="5"/>
        <v>30846345</v>
      </c>
      <c r="I28" s="21">
        <f t="shared" si="5"/>
        <v>31369368</v>
      </c>
      <c r="J28" s="21">
        <f t="shared" si="5"/>
        <v>79145993</v>
      </c>
      <c r="K28" s="21">
        <f t="shared" si="5"/>
        <v>31368614</v>
      </c>
      <c r="L28" s="21">
        <f t="shared" si="5"/>
        <v>30851330</v>
      </c>
      <c r="M28" s="21">
        <f t="shared" si="5"/>
        <v>98731488</v>
      </c>
      <c r="N28" s="21">
        <f t="shared" si="5"/>
        <v>160951432</v>
      </c>
      <c r="O28" s="21">
        <f t="shared" si="5"/>
        <v>144685893</v>
      </c>
      <c r="P28" s="21">
        <f t="shared" si="5"/>
        <v>38175912</v>
      </c>
      <c r="Q28" s="21">
        <f t="shared" si="5"/>
        <v>38564895</v>
      </c>
      <c r="R28" s="21">
        <f t="shared" si="5"/>
        <v>221426700</v>
      </c>
      <c r="S28" s="21">
        <f t="shared" si="5"/>
        <v>26642038</v>
      </c>
      <c r="T28" s="21">
        <f t="shared" si="5"/>
        <v>25419082</v>
      </c>
      <c r="U28" s="21">
        <f t="shared" si="5"/>
        <v>0</v>
      </c>
      <c r="V28" s="21">
        <f t="shared" si="5"/>
        <v>52061120</v>
      </c>
      <c r="W28" s="21">
        <f t="shared" si="5"/>
        <v>513585245</v>
      </c>
      <c r="X28" s="21">
        <f t="shared" si="5"/>
        <v>505243082</v>
      </c>
      <c r="Y28" s="21">
        <f t="shared" si="5"/>
        <v>8342163</v>
      </c>
      <c r="Z28" s="4">
        <f>+IF(X28&lt;&gt;0,+(Y28/X28)*100,0)</f>
        <v>1.6511186985436053</v>
      </c>
      <c r="AA28" s="19">
        <f>SUM(AA29:AA31)</f>
        <v>505243082</v>
      </c>
    </row>
    <row r="29" spans="1:27" ht="12.75">
      <c r="A29" s="5" t="s">
        <v>32</v>
      </c>
      <c r="B29" s="3"/>
      <c r="C29" s="22">
        <v>237160799</v>
      </c>
      <c r="D29" s="22"/>
      <c r="E29" s="23">
        <v>318912010</v>
      </c>
      <c r="F29" s="24">
        <v>265347620</v>
      </c>
      <c r="G29" s="24">
        <v>10056306</v>
      </c>
      <c r="H29" s="24">
        <v>22212900</v>
      </c>
      <c r="I29" s="24">
        <v>20459265</v>
      </c>
      <c r="J29" s="24">
        <v>52728471</v>
      </c>
      <c r="K29" s="24">
        <v>18645113</v>
      </c>
      <c r="L29" s="24">
        <v>18432377</v>
      </c>
      <c r="M29" s="24">
        <v>35858103</v>
      </c>
      <c r="N29" s="24">
        <v>72935593</v>
      </c>
      <c r="O29" s="24">
        <v>16267774</v>
      </c>
      <c r="P29" s="24">
        <v>21752566</v>
      </c>
      <c r="Q29" s="24">
        <v>22649508</v>
      </c>
      <c r="R29" s="24">
        <v>60669848</v>
      </c>
      <c r="S29" s="24">
        <v>18231400</v>
      </c>
      <c r="T29" s="24">
        <v>15566541</v>
      </c>
      <c r="U29" s="24"/>
      <c r="V29" s="24">
        <v>33797941</v>
      </c>
      <c r="W29" s="24">
        <v>220131853</v>
      </c>
      <c r="X29" s="24">
        <v>265347620</v>
      </c>
      <c r="Y29" s="24">
        <v>-45215767</v>
      </c>
      <c r="Z29" s="6">
        <v>-17.04</v>
      </c>
      <c r="AA29" s="22">
        <v>265347620</v>
      </c>
    </row>
    <row r="30" spans="1:27" ht="12.75">
      <c r="A30" s="5" t="s">
        <v>33</v>
      </c>
      <c r="B30" s="3"/>
      <c r="C30" s="25">
        <v>363650293</v>
      </c>
      <c r="D30" s="25"/>
      <c r="E30" s="26">
        <v>279832893</v>
      </c>
      <c r="F30" s="27">
        <v>235091164</v>
      </c>
      <c r="G30" s="27">
        <v>6528133</v>
      </c>
      <c r="H30" s="27">
        <v>8240828</v>
      </c>
      <c r="I30" s="27">
        <v>10466915</v>
      </c>
      <c r="J30" s="27">
        <v>25235876</v>
      </c>
      <c r="K30" s="27">
        <v>12256714</v>
      </c>
      <c r="L30" s="27">
        <v>12036340</v>
      </c>
      <c r="M30" s="27">
        <v>62451952</v>
      </c>
      <c r="N30" s="27">
        <v>86745006</v>
      </c>
      <c r="O30" s="27">
        <v>128066762</v>
      </c>
      <c r="P30" s="27">
        <v>16058908</v>
      </c>
      <c r="Q30" s="27">
        <v>15534418</v>
      </c>
      <c r="R30" s="27">
        <v>159660088</v>
      </c>
      <c r="S30" s="27">
        <v>8050468</v>
      </c>
      <c r="T30" s="27">
        <v>9402541</v>
      </c>
      <c r="U30" s="27"/>
      <c r="V30" s="27">
        <v>17453009</v>
      </c>
      <c r="W30" s="27">
        <v>289093979</v>
      </c>
      <c r="X30" s="27">
        <v>235091164</v>
      </c>
      <c r="Y30" s="27">
        <v>54002815</v>
      </c>
      <c r="Z30" s="7">
        <v>22.97</v>
      </c>
      <c r="AA30" s="25">
        <v>235091164</v>
      </c>
    </row>
    <row r="31" spans="1:27" ht="12.75">
      <c r="A31" s="5" t="s">
        <v>34</v>
      </c>
      <c r="B31" s="3"/>
      <c r="C31" s="22">
        <v>4749596</v>
      </c>
      <c r="D31" s="22"/>
      <c r="E31" s="23">
        <v>5057771</v>
      </c>
      <c r="F31" s="24">
        <v>4804298</v>
      </c>
      <c r="G31" s="24">
        <v>345841</v>
      </c>
      <c r="H31" s="24">
        <v>392617</v>
      </c>
      <c r="I31" s="24">
        <v>443188</v>
      </c>
      <c r="J31" s="24">
        <v>1181646</v>
      </c>
      <c r="K31" s="24">
        <v>466787</v>
      </c>
      <c r="L31" s="24">
        <v>382613</v>
      </c>
      <c r="M31" s="24">
        <v>421433</v>
      </c>
      <c r="N31" s="24">
        <v>1270833</v>
      </c>
      <c r="O31" s="24">
        <v>351357</v>
      </c>
      <c r="P31" s="24">
        <v>364438</v>
      </c>
      <c r="Q31" s="24">
        <v>380969</v>
      </c>
      <c r="R31" s="24">
        <v>1096764</v>
      </c>
      <c r="S31" s="24">
        <v>360170</v>
      </c>
      <c r="T31" s="24">
        <v>450000</v>
      </c>
      <c r="U31" s="24"/>
      <c r="V31" s="24">
        <v>810170</v>
      </c>
      <c r="W31" s="24">
        <v>4359413</v>
      </c>
      <c r="X31" s="24">
        <v>4804298</v>
      </c>
      <c r="Y31" s="24">
        <v>-444885</v>
      </c>
      <c r="Z31" s="6">
        <v>-9.26</v>
      </c>
      <c r="AA31" s="22">
        <v>4804298</v>
      </c>
    </row>
    <row r="32" spans="1:27" ht="12.75">
      <c r="A32" s="2" t="s">
        <v>35</v>
      </c>
      <c r="B32" s="3"/>
      <c r="C32" s="19">
        <f aca="true" t="shared" si="6" ref="C32:Y32">SUM(C33:C37)</f>
        <v>276373523</v>
      </c>
      <c r="D32" s="19">
        <f>SUM(D33:D37)</f>
        <v>0</v>
      </c>
      <c r="E32" s="20">
        <f t="shared" si="6"/>
        <v>291510025</v>
      </c>
      <c r="F32" s="21">
        <f t="shared" si="6"/>
        <v>263824445</v>
      </c>
      <c r="G32" s="21">
        <f t="shared" si="6"/>
        <v>14986473</v>
      </c>
      <c r="H32" s="21">
        <f t="shared" si="6"/>
        <v>18165193</v>
      </c>
      <c r="I32" s="21">
        <f t="shared" si="6"/>
        <v>18476110</v>
      </c>
      <c r="J32" s="21">
        <f t="shared" si="6"/>
        <v>51627776</v>
      </c>
      <c r="K32" s="21">
        <f t="shared" si="6"/>
        <v>19838630</v>
      </c>
      <c r="L32" s="21">
        <f t="shared" si="6"/>
        <v>19568973</v>
      </c>
      <c r="M32" s="21">
        <f t="shared" si="6"/>
        <v>31621632</v>
      </c>
      <c r="N32" s="21">
        <f t="shared" si="6"/>
        <v>71029235</v>
      </c>
      <c r="O32" s="21">
        <f t="shared" si="6"/>
        <v>19985763</v>
      </c>
      <c r="P32" s="21">
        <f t="shared" si="6"/>
        <v>20522247</v>
      </c>
      <c r="Q32" s="21">
        <f t="shared" si="6"/>
        <v>22223357</v>
      </c>
      <c r="R32" s="21">
        <f t="shared" si="6"/>
        <v>62731367</v>
      </c>
      <c r="S32" s="21">
        <f t="shared" si="6"/>
        <v>17499533</v>
      </c>
      <c r="T32" s="21">
        <f t="shared" si="6"/>
        <v>18770228</v>
      </c>
      <c r="U32" s="21">
        <f t="shared" si="6"/>
        <v>0</v>
      </c>
      <c r="V32" s="21">
        <f t="shared" si="6"/>
        <v>36269761</v>
      </c>
      <c r="W32" s="21">
        <f t="shared" si="6"/>
        <v>221658139</v>
      </c>
      <c r="X32" s="21">
        <f t="shared" si="6"/>
        <v>263824445</v>
      </c>
      <c r="Y32" s="21">
        <f t="shared" si="6"/>
        <v>-42166306</v>
      </c>
      <c r="Z32" s="4">
        <f>+IF(X32&lt;&gt;0,+(Y32/X32)*100,0)</f>
        <v>-15.982713808040039</v>
      </c>
      <c r="AA32" s="19">
        <f>SUM(AA33:AA37)</f>
        <v>263824445</v>
      </c>
    </row>
    <row r="33" spans="1:27" ht="12.75">
      <c r="A33" s="5" t="s">
        <v>36</v>
      </c>
      <c r="B33" s="3"/>
      <c r="C33" s="22">
        <v>43042001</v>
      </c>
      <c r="D33" s="22"/>
      <c r="E33" s="23">
        <v>73861898</v>
      </c>
      <c r="F33" s="24">
        <v>73542514</v>
      </c>
      <c r="G33" s="24">
        <v>2651449</v>
      </c>
      <c r="H33" s="24">
        <v>3355758</v>
      </c>
      <c r="I33" s="24">
        <v>3055965</v>
      </c>
      <c r="J33" s="24">
        <v>9063172</v>
      </c>
      <c r="K33" s="24">
        <v>3537639</v>
      </c>
      <c r="L33" s="24">
        <v>3645197</v>
      </c>
      <c r="M33" s="24">
        <v>14569295</v>
      </c>
      <c r="N33" s="24">
        <v>21752131</v>
      </c>
      <c r="O33" s="24">
        <v>4076360</v>
      </c>
      <c r="P33" s="24">
        <v>5787236</v>
      </c>
      <c r="Q33" s="24">
        <v>5766465</v>
      </c>
      <c r="R33" s="24">
        <v>15630061</v>
      </c>
      <c r="S33" s="24">
        <v>3051391</v>
      </c>
      <c r="T33" s="24">
        <v>3439865</v>
      </c>
      <c r="U33" s="24"/>
      <c r="V33" s="24">
        <v>6491256</v>
      </c>
      <c r="W33" s="24">
        <v>52936620</v>
      </c>
      <c r="X33" s="24">
        <v>73542514</v>
      </c>
      <c r="Y33" s="24">
        <v>-20605894</v>
      </c>
      <c r="Z33" s="6">
        <v>-28.02</v>
      </c>
      <c r="AA33" s="22">
        <v>73542514</v>
      </c>
    </row>
    <row r="34" spans="1:27" ht="12.75">
      <c r="A34" s="5" t="s">
        <v>37</v>
      </c>
      <c r="B34" s="3"/>
      <c r="C34" s="22">
        <v>138070860</v>
      </c>
      <c r="D34" s="22"/>
      <c r="E34" s="23">
        <v>102739435</v>
      </c>
      <c r="F34" s="24">
        <v>75278665</v>
      </c>
      <c r="G34" s="24">
        <v>4397275</v>
      </c>
      <c r="H34" s="24">
        <v>5366667</v>
      </c>
      <c r="I34" s="24">
        <v>6579215</v>
      </c>
      <c r="J34" s="24">
        <v>16343157</v>
      </c>
      <c r="K34" s="24">
        <v>6999133</v>
      </c>
      <c r="L34" s="24">
        <v>6903583</v>
      </c>
      <c r="M34" s="24">
        <v>7700576</v>
      </c>
      <c r="N34" s="24">
        <v>21603292</v>
      </c>
      <c r="O34" s="24">
        <v>6983745</v>
      </c>
      <c r="P34" s="24">
        <v>5578838</v>
      </c>
      <c r="Q34" s="24">
        <v>6534849</v>
      </c>
      <c r="R34" s="24">
        <v>19097432</v>
      </c>
      <c r="S34" s="24">
        <v>5496184</v>
      </c>
      <c r="T34" s="24">
        <v>6228754</v>
      </c>
      <c r="U34" s="24"/>
      <c r="V34" s="24">
        <v>11724938</v>
      </c>
      <c r="W34" s="24">
        <v>68768819</v>
      </c>
      <c r="X34" s="24">
        <v>75278665</v>
      </c>
      <c r="Y34" s="24">
        <v>-6509846</v>
      </c>
      <c r="Z34" s="6">
        <v>-8.65</v>
      </c>
      <c r="AA34" s="22">
        <v>75278665</v>
      </c>
    </row>
    <row r="35" spans="1:27" ht="12.75">
      <c r="A35" s="5" t="s">
        <v>38</v>
      </c>
      <c r="B35" s="3"/>
      <c r="C35" s="22">
        <v>94601491</v>
      </c>
      <c r="D35" s="22"/>
      <c r="E35" s="23">
        <v>113989961</v>
      </c>
      <c r="F35" s="24">
        <v>114106200</v>
      </c>
      <c r="G35" s="24">
        <v>7889926</v>
      </c>
      <c r="H35" s="24">
        <v>9394945</v>
      </c>
      <c r="I35" s="24">
        <v>8792737</v>
      </c>
      <c r="J35" s="24">
        <v>26077608</v>
      </c>
      <c r="K35" s="24">
        <v>9235503</v>
      </c>
      <c r="L35" s="24">
        <v>8972000</v>
      </c>
      <c r="M35" s="24">
        <v>9303568</v>
      </c>
      <c r="N35" s="24">
        <v>27511071</v>
      </c>
      <c r="O35" s="24">
        <v>8876715</v>
      </c>
      <c r="P35" s="24">
        <v>8993386</v>
      </c>
      <c r="Q35" s="24">
        <v>9843812</v>
      </c>
      <c r="R35" s="24">
        <v>27713913</v>
      </c>
      <c r="S35" s="24">
        <v>8873314</v>
      </c>
      <c r="T35" s="24">
        <v>9053587</v>
      </c>
      <c r="U35" s="24"/>
      <c r="V35" s="24">
        <v>17926901</v>
      </c>
      <c r="W35" s="24">
        <v>99229493</v>
      </c>
      <c r="X35" s="24">
        <v>114106200</v>
      </c>
      <c r="Y35" s="24">
        <v>-14876707</v>
      </c>
      <c r="Z35" s="6">
        <v>-13.04</v>
      </c>
      <c r="AA35" s="22">
        <v>114106200</v>
      </c>
    </row>
    <row r="36" spans="1:27" ht="12.75">
      <c r="A36" s="5" t="s">
        <v>39</v>
      </c>
      <c r="B36" s="3"/>
      <c r="C36" s="22">
        <v>524208</v>
      </c>
      <c r="D36" s="22"/>
      <c r="E36" s="23">
        <v>536964</v>
      </c>
      <c r="F36" s="24">
        <v>660738</v>
      </c>
      <c r="G36" s="24">
        <v>47823</v>
      </c>
      <c r="H36" s="24">
        <v>47823</v>
      </c>
      <c r="I36" s="24">
        <v>48193</v>
      </c>
      <c r="J36" s="24">
        <v>143839</v>
      </c>
      <c r="K36" s="24">
        <v>65061</v>
      </c>
      <c r="L36" s="24">
        <v>48193</v>
      </c>
      <c r="M36" s="24">
        <v>48193</v>
      </c>
      <c r="N36" s="24">
        <v>161447</v>
      </c>
      <c r="O36" s="24">
        <v>48394</v>
      </c>
      <c r="P36" s="24">
        <v>59938</v>
      </c>
      <c r="Q36" s="24">
        <v>73717</v>
      </c>
      <c r="R36" s="24">
        <v>182049</v>
      </c>
      <c r="S36" s="24">
        <v>48394</v>
      </c>
      <c r="T36" s="24">
        <v>48022</v>
      </c>
      <c r="U36" s="24"/>
      <c r="V36" s="24">
        <v>96416</v>
      </c>
      <c r="W36" s="24">
        <v>583751</v>
      </c>
      <c r="X36" s="24">
        <v>660738</v>
      </c>
      <c r="Y36" s="24">
        <v>-76987</v>
      </c>
      <c r="Z36" s="6">
        <v>-11.65</v>
      </c>
      <c r="AA36" s="22">
        <v>660738</v>
      </c>
    </row>
    <row r="37" spans="1:27" ht="12.75">
      <c r="A37" s="5" t="s">
        <v>40</v>
      </c>
      <c r="B37" s="3"/>
      <c r="C37" s="25">
        <v>134963</v>
      </c>
      <c r="D37" s="25"/>
      <c r="E37" s="26">
        <v>381767</v>
      </c>
      <c r="F37" s="27">
        <v>236328</v>
      </c>
      <c r="G37" s="27"/>
      <c r="H37" s="27"/>
      <c r="I37" s="27"/>
      <c r="J37" s="27"/>
      <c r="K37" s="27">
        <v>1294</v>
      </c>
      <c r="L37" s="27"/>
      <c r="M37" s="27"/>
      <c r="N37" s="27">
        <v>1294</v>
      </c>
      <c r="O37" s="27">
        <v>549</v>
      </c>
      <c r="P37" s="27">
        <v>102849</v>
      </c>
      <c r="Q37" s="27">
        <v>4514</v>
      </c>
      <c r="R37" s="27">
        <v>107912</v>
      </c>
      <c r="S37" s="27">
        <v>30250</v>
      </c>
      <c r="T37" s="27"/>
      <c r="U37" s="27"/>
      <c r="V37" s="27">
        <v>30250</v>
      </c>
      <c r="W37" s="27">
        <v>139456</v>
      </c>
      <c r="X37" s="27">
        <v>236328</v>
      </c>
      <c r="Y37" s="27">
        <v>-96872</v>
      </c>
      <c r="Z37" s="7">
        <v>-40.99</v>
      </c>
      <c r="AA37" s="25">
        <v>236328</v>
      </c>
    </row>
    <row r="38" spans="1:27" ht="12.75">
      <c r="A38" s="2" t="s">
        <v>41</v>
      </c>
      <c r="B38" s="8"/>
      <c r="C38" s="19">
        <f aca="true" t="shared" si="7" ref="C38:Y38">SUM(C39:C41)</f>
        <v>219377543</v>
      </c>
      <c r="D38" s="19">
        <f>SUM(D39:D41)</f>
        <v>0</v>
      </c>
      <c r="E38" s="20">
        <f t="shared" si="7"/>
        <v>270870025</v>
      </c>
      <c r="F38" s="21">
        <f t="shared" si="7"/>
        <v>222272976</v>
      </c>
      <c r="G38" s="21">
        <f t="shared" si="7"/>
        <v>6883292</v>
      </c>
      <c r="H38" s="21">
        <f t="shared" si="7"/>
        <v>8424863</v>
      </c>
      <c r="I38" s="21">
        <f t="shared" si="7"/>
        <v>12549491</v>
      </c>
      <c r="J38" s="21">
        <f t="shared" si="7"/>
        <v>27857646</v>
      </c>
      <c r="K38" s="21">
        <f t="shared" si="7"/>
        <v>11380983</v>
      </c>
      <c r="L38" s="21">
        <f t="shared" si="7"/>
        <v>12795458</v>
      </c>
      <c r="M38" s="21">
        <f t="shared" si="7"/>
        <v>62546728</v>
      </c>
      <c r="N38" s="21">
        <f t="shared" si="7"/>
        <v>86723169</v>
      </c>
      <c r="O38" s="21">
        <f t="shared" si="7"/>
        <v>10014133</v>
      </c>
      <c r="P38" s="21">
        <f t="shared" si="7"/>
        <v>19140634</v>
      </c>
      <c r="Q38" s="21">
        <f t="shared" si="7"/>
        <v>18357485</v>
      </c>
      <c r="R38" s="21">
        <f t="shared" si="7"/>
        <v>47512252</v>
      </c>
      <c r="S38" s="21">
        <f t="shared" si="7"/>
        <v>8924788</v>
      </c>
      <c r="T38" s="21">
        <f t="shared" si="7"/>
        <v>8036420</v>
      </c>
      <c r="U38" s="21">
        <f t="shared" si="7"/>
        <v>0</v>
      </c>
      <c r="V38" s="21">
        <f t="shared" si="7"/>
        <v>16961208</v>
      </c>
      <c r="W38" s="21">
        <f t="shared" si="7"/>
        <v>179054275</v>
      </c>
      <c r="X38" s="21">
        <f t="shared" si="7"/>
        <v>222272976</v>
      </c>
      <c r="Y38" s="21">
        <f t="shared" si="7"/>
        <v>-43218701</v>
      </c>
      <c r="Z38" s="4">
        <f>+IF(X38&lt;&gt;0,+(Y38/X38)*100,0)</f>
        <v>-19.443974601752757</v>
      </c>
      <c r="AA38" s="19">
        <f>SUM(AA39:AA41)</f>
        <v>222272976</v>
      </c>
    </row>
    <row r="39" spans="1:27" ht="12.75">
      <c r="A39" s="5" t="s">
        <v>42</v>
      </c>
      <c r="B39" s="3"/>
      <c r="C39" s="22">
        <v>46949465</v>
      </c>
      <c r="D39" s="22"/>
      <c r="E39" s="23">
        <v>68286012</v>
      </c>
      <c r="F39" s="24">
        <v>56322967</v>
      </c>
      <c r="G39" s="24">
        <v>3703817</v>
      </c>
      <c r="H39" s="24">
        <v>4390688</v>
      </c>
      <c r="I39" s="24">
        <v>4320406</v>
      </c>
      <c r="J39" s="24">
        <v>12414911</v>
      </c>
      <c r="K39" s="24">
        <v>3897148</v>
      </c>
      <c r="L39" s="24">
        <v>4307944</v>
      </c>
      <c r="M39" s="24">
        <v>4625524</v>
      </c>
      <c r="N39" s="24">
        <v>12830616</v>
      </c>
      <c r="O39" s="24">
        <v>4255315</v>
      </c>
      <c r="P39" s="24">
        <v>4025183</v>
      </c>
      <c r="Q39" s="24">
        <v>4152574</v>
      </c>
      <c r="R39" s="24">
        <v>12433072</v>
      </c>
      <c r="S39" s="24">
        <v>3797865</v>
      </c>
      <c r="T39" s="24">
        <v>3829283</v>
      </c>
      <c r="U39" s="24"/>
      <c r="V39" s="24">
        <v>7627148</v>
      </c>
      <c r="W39" s="24">
        <v>45305747</v>
      </c>
      <c r="X39" s="24">
        <v>56322967</v>
      </c>
      <c r="Y39" s="24">
        <v>-11017220</v>
      </c>
      <c r="Z39" s="6">
        <v>-19.56</v>
      </c>
      <c r="AA39" s="22">
        <v>56322967</v>
      </c>
    </row>
    <row r="40" spans="1:27" ht="12.75">
      <c r="A40" s="5" t="s">
        <v>43</v>
      </c>
      <c r="B40" s="3"/>
      <c r="C40" s="22">
        <v>171293693</v>
      </c>
      <c r="D40" s="22"/>
      <c r="E40" s="23">
        <v>198114382</v>
      </c>
      <c r="F40" s="24">
        <v>163923354</v>
      </c>
      <c r="G40" s="24">
        <v>3078226</v>
      </c>
      <c r="H40" s="24">
        <v>3904362</v>
      </c>
      <c r="I40" s="24">
        <v>8142847</v>
      </c>
      <c r="J40" s="24">
        <v>15125435</v>
      </c>
      <c r="K40" s="24">
        <v>7398272</v>
      </c>
      <c r="L40" s="24">
        <v>8347292</v>
      </c>
      <c r="M40" s="24">
        <v>57823395</v>
      </c>
      <c r="N40" s="24">
        <v>73568959</v>
      </c>
      <c r="O40" s="24">
        <v>5648021</v>
      </c>
      <c r="P40" s="24">
        <v>15021830</v>
      </c>
      <c r="Q40" s="24">
        <v>14094107</v>
      </c>
      <c r="R40" s="24">
        <v>34763958</v>
      </c>
      <c r="S40" s="24">
        <v>5049652</v>
      </c>
      <c r="T40" s="24">
        <v>4108670</v>
      </c>
      <c r="U40" s="24"/>
      <c r="V40" s="24">
        <v>9158322</v>
      </c>
      <c r="W40" s="24">
        <v>132616674</v>
      </c>
      <c r="X40" s="24">
        <v>163923354</v>
      </c>
      <c r="Y40" s="24">
        <v>-31306680</v>
      </c>
      <c r="Z40" s="6">
        <v>-19.1</v>
      </c>
      <c r="AA40" s="22">
        <v>163923354</v>
      </c>
    </row>
    <row r="41" spans="1:27" ht="12.75">
      <c r="A41" s="5" t="s">
        <v>44</v>
      </c>
      <c r="B41" s="3"/>
      <c r="C41" s="22">
        <v>1134385</v>
      </c>
      <c r="D41" s="22"/>
      <c r="E41" s="23">
        <v>4469631</v>
      </c>
      <c r="F41" s="24">
        <v>2026655</v>
      </c>
      <c r="G41" s="24">
        <v>101249</v>
      </c>
      <c r="H41" s="24">
        <v>129813</v>
      </c>
      <c r="I41" s="24">
        <v>86238</v>
      </c>
      <c r="J41" s="24">
        <v>317300</v>
      </c>
      <c r="K41" s="24">
        <v>85563</v>
      </c>
      <c r="L41" s="24">
        <v>140222</v>
      </c>
      <c r="M41" s="24">
        <v>97809</v>
      </c>
      <c r="N41" s="24">
        <v>323594</v>
      </c>
      <c r="O41" s="24">
        <v>110797</v>
      </c>
      <c r="P41" s="24">
        <v>93621</v>
      </c>
      <c r="Q41" s="24">
        <v>110804</v>
      </c>
      <c r="R41" s="24">
        <v>315222</v>
      </c>
      <c r="S41" s="24">
        <v>77271</v>
      </c>
      <c r="T41" s="24">
        <v>98467</v>
      </c>
      <c r="U41" s="24"/>
      <c r="V41" s="24">
        <v>175738</v>
      </c>
      <c r="W41" s="24">
        <v>1131854</v>
      </c>
      <c r="X41" s="24">
        <v>2026655</v>
      </c>
      <c r="Y41" s="24">
        <v>-894801</v>
      </c>
      <c r="Z41" s="6">
        <v>-44.15</v>
      </c>
      <c r="AA41" s="22">
        <v>2026655</v>
      </c>
    </row>
    <row r="42" spans="1:27" ht="12.75">
      <c r="A42" s="2" t="s">
        <v>45</v>
      </c>
      <c r="B42" s="8"/>
      <c r="C42" s="19">
        <f aca="true" t="shared" si="8" ref="C42:Y42">SUM(C43:C46)</f>
        <v>2147922982</v>
      </c>
      <c r="D42" s="19">
        <f>SUM(D43:D46)</f>
        <v>0</v>
      </c>
      <c r="E42" s="20">
        <f t="shared" si="8"/>
        <v>2024239835</v>
      </c>
      <c r="F42" s="21">
        <f t="shared" si="8"/>
        <v>2110182208</v>
      </c>
      <c r="G42" s="21">
        <f t="shared" si="8"/>
        <v>97718876</v>
      </c>
      <c r="H42" s="21">
        <f t="shared" si="8"/>
        <v>71792461</v>
      </c>
      <c r="I42" s="21">
        <f t="shared" si="8"/>
        <v>65102413</v>
      </c>
      <c r="J42" s="21">
        <f t="shared" si="8"/>
        <v>234613750</v>
      </c>
      <c r="K42" s="21">
        <f t="shared" si="8"/>
        <v>106601928</v>
      </c>
      <c r="L42" s="21">
        <f t="shared" si="8"/>
        <v>96110641</v>
      </c>
      <c r="M42" s="21">
        <f t="shared" si="8"/>
        <v>639616260</v>
      </c>
      <c r="N42" s="21">
        <f t="shared" si="8"/>
        <v>842328829</v>
      </c>
      <c r="O42" s="21">
        <f t="shared" si="8"/>
        <v>78382527</v>
      </c>
      <c r="P42" s="21">
        <f t="shared" si="8"/>
        <v>137936290</v>
      </c>
      <c r="Q42" s="21">
        <f t="shared" si="8"/>
        <v>180027271</v>
      </c>
      <c r="R42" s="21">
        <f t="shared" si="8"/>
        <v>396346088</v>
      </c>
      <c r="S42" s="21">
        <f t="shared" si="8"/>
        <v>55620651</v>
      </c>
      <c r="T42" s="21">
        <f t="shared" si="8"/>
        <v>59291757</v>
      </c>
      <c r="U42" s="21">
        <f t="shared" si="8"/>
        <v>0</v>
      </c>
      <c r="V42" s="21">
        <f t="shared" si="8"/>
        <v>114912408</v>
      </c>
      <c r="W42" s="21">
        <f t="shared" si="8"/>
        <v>1588201075</v>
      </c>
      <c r="X42" s="21">
        <f t="shared" si="8"/>
        <v>2110182208</v>
      </c>
      <c r="Y42" s="21">
        <f t="shared" si="8"/>
        <v>-521981133</v>
      </c>
      <c r="Z42" s="4">
        <f>+IF(X42&lt;&gt;0,+(Y42/X42)*100,0)</f>
        <v>-24.736306230859853</v>
      </c>
      <c r="AA42" s="19">
        <f>SUM(AA43:AA46)</f>
        <v>2110182208</v>
      </c>
    </row>
    <row r="43" spans="1:27" ht="12.75">
      <c r="A43" s="5" t="s">
        <v>46</v>
      </c>
      <c r="B43" s="3"/>
      <c r="C43" s="22">
        <v>1139677106</v>
      </c>
      <c r="D43" s="22"/>
      <c r="E43" s="23">
        <v>986756915</v>
      </c>
      <c r="F43" s="24">
        <v>996202298</v>
      </c>
      <c r="G43" s="24">
        <v>75577612</v>
      </c>
      <c r="H43" s="24">
        <v>24323931</v>
      </c>
      <c r="I43" s="24">
        <v>13775272</v>
      </c>
      <c r="J43" s="24">
        <v>113676815</v>
      </c>
      <c r="K43" s="24">
        <v>42975719</v>
      </c>
      <c r="L43" s="24">
        <v>66439241</v>
      </c>
      <c r="M43" s="24">
        <v>300218526</v>
      </c>
      <c r="N43" s="24">
        <v>409633486</v>
      </c>
      <c r="O43" s="24">
        <v>12634331</v>
      </c>
      <c r="P43" s="24">
        <v>60167944</v>
      </c>
      <c r="Q43" s="24">
        <v>77677980</v>
      </c>
      <c r="R43" s="24">
        <v>150480255</v>
      </c>
      <c r="S43" s="24">
        <v>26954410</v>
      </c>
      <c r="T43" s="24">
        <v>30686574</v>
      </c>
      <c r="U43" s="24"/>
      <c r="V43" s="24">
        <v>57640984</v>
      </c>
      <c r="W43" s="24">
        <v>731431540</v>
      </c>
      <c r="X43" s="24">
        <v>996202298</v>
      </c>
      <c r="Y43" s="24">
        <v>-264770758</v>
      </c>
      <c r="Z43" s="6">
        <v>-26.58</v>
      </c>
      <c r="AA43" s="22">
        <v>996202298</v>
      </c>
    </row>
    <row r="44" spans="1:27" ht="12.75">
      <c r="A44" s="5" t="s">
        <v>47</v>
      </c>
      <c r="B44" s="3"/>
      <c r="C44" s="22">
        <v>683929798</v>
      </c>
      <c r="D44" s="22"/>
      <c r="E44" s="23">
        <v>684792008</v>
      </c>
      <c r="F44" s="24">
        <v>739036607</v>
      </c>
      <c r="G44" s="24">
        <v>11307985</v>
      </c>
      <c r="H44" s="24">
        <v>29528867</v>
      </c>
      <c r="I44" s="24">
        <v>35123407</v>
      </c>
      <c r="J44" s="24">
        <v>75960259</v>
      </c>
      <c r="K44" s="24">
        <v>43941558</v>
      </c>
      <c r="L44" s="24">
        <v>13270239</v>
      </c>
      <c r="M44" s="24">
        <v>203589143</v>
      </c>
      <c r="N44" s="24">
        <v>260800940</v>
      </c>
      <c r="O44" s="24">
        <v>40835753</v>
      </c>
      <c r="P44" s="24">
        <v>43611560</v>
      </c>
      <c r="Q44" s="24">
        <v>72923433</v>
      </c>
      <c r="R44" s="24">
        <v>157370746</v>
      </c>
      <c r="S44" s="24">
        <v>12566709</v>
      </c>
      <c r="T44" s="24">
        <v>13216941</v>
      </c>
      <c r="U44" s="24"/>
      <c r="V44" s="24">
        <v>25783650</v>
      </c>
      <c r="W44" s="24">
        <v>519915595</v>
      </c>
      <c r="X44" s="24">
        <v>739036607</v>
      </c>
      <c r="Y44" s="24">
        <v>-219121012</v>
      </c>
      <c r="Z44" s="6">
        <v>-29.65</v>
      </c>
      <c r="AA44" s="22">
        <v>739036607</v>
      </c>
    </row>
    <row r="45" spans="1:27" ht="12.75">
      <c r="A45" s="5" t="s">
        <v>48</v>
      </c>
      <c r="B45" s="3"/>
      <c r="C45" s="25">
        <v>147562711</v>
      </c>
      <c r="D45" s="25"/>
      <c r="E45" s="26">
        <v>178197144</v>
      </c>
      <c r="F45" s="27">
        <v>203395748</v>
      </c>
      <c r="G45" s="27">
        <v>3596759</v>
      </c>
      <c r="H45" s="27">
        <v>5088430</v>
      </c>
      <c r="I45" s="27">
        <v>5982737</v>
      </c>
      <c r="J45" s="27">
        <v>14667926</v>
      </c>
      <c r="K45" s="27">
        <v>6152020</v>
      </c>
      <c r="L45" s="27">
        <v>4498655</v>
      </c>
      <c r="M45" s="27">
        <v>74033056</v>
      </c>
      <c r="N45" s="27">
        <v>84683731</v>
      </c>
      <c r="O45" s="27">
        <v>8953764</v>
      </c>
      <c r="P45" s="27">
        <v>13917004</v>
      </c>
      <c r="Q45" s="27">
        <v>13474608</v>
      </c>
      <c r="R45" s="27">
        <v>36345376</v>
      </c>
      <c r="S45" s="27">
        <v>4464053</v>
      </c>
      <c r="T45" s="27">
        <v>5026518</v>
      </c>
      <c r="U45" s="27"/>
      <c r="V45" s="27">
        <v>9490571</v>
      </c>
      <c r="W45" s="27">
        <v>145187604</v>
      </c>
      <c r="X45" s="27">
        <v>203395748</v>
      </c>
      <c r="Y45" s="27">
        <v>-58208144</v>
      </c>
      <c r="Z45" s="7">
        <v>-28.62</v>
      </c>
      <c r="AA45" s="25">
        <v>203395748</v>
      </c>
    </row>
    <row r="46" spans="1:27" ht="12.75">
      <c r="A46" s="5" t="s">
        <v>49</v>
      </c>
      <c r="B46" s="3"/>
      <c r="C46" s="22">
        <v>176753367</v>
      </c>
      <c r="D46" s="22"/>
      <c r="E46" s="23">
        <v>174493768</v>
      </c>
      <c r="F46" s="24">
        <v>171547555</v>
      </c>
      <c r="G46" s="24">
        <v>7236520</v>
      </c>
      <c r="H46" s="24">
        <v>12851233</v>
      </c>
      <c r="I46" s="24">
        <v>10220997</v>
      </c>
      <c r="J46" s="24">
        <v>30308750</v>
      </c>
      <c r="K46" s="24">
        <v>13532631</v>
      </c>
      <c r="L46" s="24">
        <v>11902506</v>
      </c>
      <c r="M46" s="24">
        <v>61775535</v>
      </c>
      <c r="N46" s="24">
        <v>87210672</v>
      </c>
      <c r="O46" s="24">
        <v>15958679</v>
      </c>
      <c r="P46" s="24">
        <v>20239782</v>
      </c>
      <c r="Q46" s="24">
        <v>15951250</v>
      </c>
      <c r="R46" s="24">
        <v>52149711</v>
      </c>
      <c r="S46" s="24">
        <v>11635479</v>
      </c>
      <c r="T46" s="24">
        <v>10361724</v>
      </c>
      <c r="U46" s="24"/>
      <c r="V46" s="24">
        <v>21997203</v>
      </c>
      <c r="W46" s="24">
        <v>191666336</v>
      </c>
      <c r="X46" s="24">
        <v>171547555</v>
      </c>
      <c r="Y46" s="24">
        <v>20118781</v>
      </c>
      <c r="Z46" s="6">
        <v>11.73</v>
      </c>
      <c r="AA46" s="22">
        <v>171547555</v>
      </c>
    </row>
    <row r="47" spans="1:27" ht="12.75">
      <c r="A47" s="2" t="s">
        <v>50</v>
      </c>
      <c r="B47" s="8" t="s">
        <v>51</v>
      </c>
      <c r="C47" s="19">
        <v>20091691</v>
      </c>
      <c r="D47" s="19"/>
      <c r="E47" s="20">
        <v>26789264</v>
      </c>
      <c r="F47" s="21">
        <v>22174745</v>
      </c>
      <c r="G47" s="21">
        <v>1494691</v>
      </c>
      <c r="H47" s="21">
        <v>1470832</v>
      </c>
      <c r="I47" s="21">
        <v>1424722</v>
      </c>
      <c r="J47" s="21">
        <v>4390245</v>
      </c>
      <c r="K47" s="21">
        <v>1270045</v>
      </c>
      <c r="L47" s="21">
        <v>1755707</v>
      </c>
      <c r="M47" s="21">
        <v>3947712</v>
      </c>
      <c r="N47" s="21">
        <v>6973464</v>
      </c>
      <c r="O47" s="21">
        <v>1103356</v>
      </c>
      <c r="P47" s="21">
        <v>1526075</v>
      </c>
      <c r="Q47" s="21">
        <v>1723090</v>
      </c>
      <c r="R47" s="21">
        <v>4352521</v>
      </c>
      <c r="S47" s="21">
        <v>984146</v>
      </c>
      <c r="T47" s="21">
        <v>1115868</v>
      </c>
      <c r="U47" s="21"/>
      <c r="V47" s="21">
        <v>2100014</v>
      </c>
      <c r="W47" s="21">
        <v>17816244</v>
      </c>
      <c r="X47" s="21">
        <v>22174745</v>
      </c>
      <c r="Y47" s="21">
        <v>-4358501</v>
      </c>
      <c r="Z47" s="4">
        <v>-19.66</v>
      </c>
      <c r="AA47" s="19">
        <v>22174745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3269326427</v>
      </c>
      <c r="D48" s="40">
        <f>+D28+D32+D38+D42+D47</f>
        <v>0</v>
      </c>
      <c r="E48" s="41">
        <f t="shared" si="9"/>
        <v>3217211823</v>
      </c>
      <c r="F48" s="42">
        <f t="shared" si="9"/>
        <v>3123697456</v>
      </c>
      <c r="G48" s="42">
        <f t="shared" si="9"/>
        <v>138013612</v>
      </c>
      <c r="H48" s="42">
        <f t="shared" si="9"/>
        <v>130699694</v>
      </c>
      <c r="I48" s="42">
        <f t="shared" si="9"/>
        <v>128922104</v>
      </c>
      <c r="J48" s="42">
        <f t="shared" si="9"/>
        <v>397635410</v>
      </c>
      <c r="K48" s="42">
        <f t="shared" si="9"/>
        <v>170460200</v>
      </c>
      <c r="L48" s="42">
        <f t="shared" si="9"/>
        <v>161082109</v>
      </c>
      <c r="M48" s="42">
        <f t="shared" si="9"/>
        <v>836463820</v>
      </c>
      <c r="N48" s="42">
        <f t="shared" si="9"/>
        <v>1168006129</v>
      </c>
      <c r="O48" s="42">
        <f t="shared" si="9"/>
        <v>254171672</v>
      </c>
      <c r="P48" s="42">
        <f t="shared" si="9"/>
        <v>217301158</v>
      </c>
      <c r="Q48" s="42">
        <f t="shared" si="9"/>
        <v>260896098</v>
      </c>
      <c r="R48" s="42">
        <f t="shared" si="9"/>
        <v>732368928</v>
      </c>
      <c r="S48" s="42">
        <f t="shared" si="9"/>
        <v>109671156</v>
      </c>
      <c r="T48" s="42">
        <f t="shared" si="9"/>
        <v>112633355</v>
      </c>
      <c r="U48" s="42">
        <f t="shared" si="9"/>
        <v>0</v>
      </c>
      <c r="V48" s="42">
        <f t="shared" si="9"/>
        <v>222304511</v>
      </c>
      <c r="W48" s="42">
        <f t="shared" si="9"/>
        <v>2520314978</v>
      </c>
      <c r="X48" s="42">
        <f t="shared" si="9"/>
        <v>3123697456</v>
      </c>
      <c r="Y48" s="42">
        <f t="shared" si="9"/>
        <v>-603382478</v>
      </c>
      <c r="Z48" s="43">
        <f>+IF(X48&lt;&gt;0,+(Y48/X48)*100,0)</f>
        <v>-19.316290597894575</v>
      </c>
      <c r="AA48" s="40">
        <f>+AA28+AA32+AA38+AA42+AA47</f>
        <v>3123697456</v>
      </c>
    </row>
    <row r="49" spans="1:27" ht="12.75">
      <c r="A49" s="14" t="s">
        <v>79</v>
      </c>
      <c r="B49" s="15"/>
      <c r="C49" s="44">
        <f aca="true" t="shared" si="10" ref="C49:Y49">+C25-C48</f>
        <v>-306481785</v>
      </c>
      <c r="D49" s="44">
        <f>+D25-D48</f>
        <v>0</v>
      </c>
      <c r="E49" s="45">
        <f t="shared" si="10"/>
        <v>-347955885</v>
      </c>
      <c r="F49" s="46">
        <f t="shared" si="10"/>
        <v>-20532696</v>
      </c>
      <c r="G49" s="46">
        <f t="shared" si="10"/>
        <v>91098095</v>
      </c>
      <c r="H49" s="46">
        <f t="shared" si="10"/>
        <v>172401775</v>
      </c>
      <c r="I49" s="46">
        <f t="shared" si="10"/>
        <v>46276579</v>
      </c>
      <c r="J49" s="46">
        <f t="shared" si="10"/>
        <v>309776449</v>
      </c>
      <c r="K49" s="46">
        <f t="shared" si="10"/>
        <v>53672892</v>
      </c>
      <c r="L49" s="46">
        <f t="shared" si="10"/>
        <v>269428956</v>
      </c>
      <c r="M49" s="46">
        <f t="shared" si="10"/>
        <v>-636424791</v>
      </c>
      <c r="N49" s="46">
        <f t="shared" si="10"/>
        <v>-313322943</v>
      </c>
      <c r="O49" s="46">
        <f t="shared" si="10"/>
        <v>39579529</v>
      </c>
      <c r="P49" s="46">
        <f t="shared" si="10"/>
        <v>-13368491</v>
      </c>
      <c r="Q49" s="46">
        <f t="shared" si="10"/>
        <v>-56750180</v>
      </c>
      <c r="R49" s="46">
        <f t="shared" si="10"/>
        <v>-30539142</v>
      </c>
      <c r="S49" s="46">
        <f t="shared" si="10"/>
        <v>68559100</v>
      </c>
      <c r="T49" s="46">
        <f t="shared" si="10"/>
        <v>85875618</v>
      </c>
      <c r="U49" s="46">
        <f t="shared" si="10"/>
        <v>0</v>
      </c>
      <c r="V49" s="46">
        <f t="shared" si="10"/>
        <v>154434718</v>
      </c>
      <c r="W49" s="46">
        <f t="shared" si="10"/>
        <v>120349082</v>
      </c>
      <c r="X49" s="46">
        <f>IF(F25=F48,0,X25-X48)</f>
        <v>-20532696</v>
      </c>
      <c r="Y49" s="46">
        <f t="shared" si="10"/>
        <v>140881778</v>
      </c>
      <c r="Z49" s="47">
        <f>+IF(X49&lt;&gt;0,+(Y49/X49)*100,0)</f>
        <v>-686.1338520767073</v>
      </c>
      <c r="AA49" s="44">
        <f>+AA25-AA48</f>
        <v>-20532696</v>
      </c>
    </row>
    <row r="50" spans="1:27" ht="12.75">
      <c r="A50" s="16" t="s">
        <v>80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85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180754353</v>
      </c>
      <c r="D5" s="19">
        <f>SUM(D6:D8)</f>
        <v>0</v>
      </c>
      <c r="E5" s="20">
        <f t="shared" si="0"/>
        <v>253929158</v>
      </c>
      <c r="F5" s="21">
        <f t="shared" si="0"/>
        <v>258549432</v>
      </c>
      <c r="G5" s="21">
        <f t="shared" si="0"/>
        <v>4609261</v>
      </c>
      <c r="H5" s="21">
        <f t="shared" si="0"/>
        <v>57220165</v>
      </c>
      <c r="I5" s="21">
        <f t="shared" si="0"/>
        <v>4579923</v>
      </c>
      <c r="J5" s="21">
        <f t="shared" si="0"/>
        <v>66409349</v>
      </c>
      <c r="K5" s="21">
        <f t="shared" si="0"/>
        <v>4180765</v>
      </c>
      <c r="L5" s="21">
        <f t="shared" si="0"/>
        <v>4624469</v>
      </c>
      <c r="M5" s="21">
        <f t="shared" si="0"/>
        <v>4570735</v>
      </c>
      <c r="N5" s="21">
        <f t="shared" si="0"/>
        <v>13375969</v>
      </c>
      <c r="O5" s="21">
        <f t="shared" si="0"/>
        <v>47187711</v>
      </c>
      <c r="P5" s="21">
        <f t="shared" si="0"/>
        <v>7630078</v>
      </c>
      <c r="Q5" s="21">
        <f t="shared" si="0"/>
        <v>4735549</v>
      </c>
      <c r="R5" s="21">
        <f t="shared" si="0"/>
        <v>59553338</v>
      </c>
      <c r="S5" s="21">
        <f t="shared" si="0"/>
        <v>4680084</v>
      </c>
      <c r="T5" s="21">
        <f t="shared" si="0"/>
        <v>36397677</v>
      </c>
      <c r="U5" s="21">
        <f t="shared" si="0"/>
        <v>4572717</v>
      </c>
      <c r="V5" s="21">
        <f t="shared" si="0"/>
        <v>45650478</v>
      </c>
      <c r="W5" s="21">
        <f t="shared" si="0"/>
        <v>184989134</v>
      </c>
      <c r="X5" s="21">
        <f t="shared" si="0"/>
        <v>258549432</v>
      </c>
      <c r="Y5" s="21">
        <f t="shared" si="0"/>
        <v>-73560298</v>
      </c>
      <c r="Z5" s="4">
        <f>+IF(X5&lt;&gt;0,+(Y5/X5)*100,0)</f>
        <v>-28.451154361847525</v>
      </c>
      <c r="AA5" s="19">
        <f>SUM(AA6:AA8)</f>
        <v>258549432</v>
      </c>
    </row>
    <row r="6" spans="1:27" ht="12.75">
      <c r="A6" s="5" t="s">
        <v>32</v>
      </c>
      <c r="B6" s="3"/>
      <c r="C6" s="22">
        <v>126728786</v>
      </c>
      <c r="D6" s="22"/>
      <c r="E6" s="23">
        <v>129392151</v>
      </c>
      <c r="F6" s="24">
        <v>130395797</v>
      </c>
      <c r="G6" s="24"/>
      <c r="H6" s="24">
        <v>53498179</v>
      </c>
      <c r="I6" s="24"/>
      <c r="J6" s="24">
        <v>53498179</v>
      </c>
      <c r="K6" s="24">
        <v>7786</v>
      </c>
      <c r="L6" s="24">
        <v>7500</v>
      </c>
      <c r="M6" s="24">
        <v>592</v>
      </c>
      <c r="N6" s="24">
        <v>15878</v>
      </c>
      <c r="O6" s="24">
        <v>42160000</v>
      </c>
      <c r="P6" s="24">
        <v>181242</v>
      </c>
      <c r="Q6" s="24">
        <v>6435</v>
      </c>
      <c r="R6" s="24">
        <v>42347677</v>
      </c>
      <c r="S6" s="24">
        <v>10200</v>
      </c>
      <c r="T6" s="24">
        <v>31847000</v>
      </c>
      <c r="U6" s="24">
        <v>1521</v>
      </c>
      <c r="V6" s="24">
        <v>31858721</v>
      </c>
      <c r="W6" s="24">
        <v>127720455</v>
      </c>
      <c r="X6" s="24">
        <v>130395797</v>
      </c>
      <c r="Y6" s="24">
        <v>-2675342</v>
      </c>
      <c r="Z6" s="6">
        <v>-2.05</v>
      </c>
      <c r="AA6" s="22">
        <v>130395797</v>
      </c>
    </row>
    <row r="7" spans="1:27" ht="12.75">
      <c r="A7" s="5" t="s">
        <v>33</v>
      </c>
      <c r="B7" s="3"/>
      <c r="C7" s="25">
        <v>54025567</v>
      </c>
      <c r="D7" s="25"/>
      <c r="E7" s="26">
        <v>124537007</v>
      </c>
      <c r="F7" s="27">
        <v>128153635</v>
      </c>
      <c r="G7" s="27">
        <v>4609261</v>
      </c>
      <c r="H7" s="27">
        <v>3721986</v>
      </c>
      <c r="I7" s="27">
        <v>4579923</v>
      </c>
      <c r="J7" s="27">
        <v>12911170</v>
      </c>
      <c r="K7" s="27">
        <v>4172979</v>
      </c>
      <c r="L7" s="27">
        <v>4616969</v>
      </c>
      <c r="M7" s="27">
        <v>4570143</v>
      </c>
      <c r="N7" s="27">
        <v>13360091</v>
      </c>
      <c r="O7" s="27">
        <v>5027711</v>
      </c>
      <c r="P7" s="27">
        <v>7448836</v>
      </c>
      <c r="Q7" s="27">
        <v>4729114</v>
      </c>
      <c r="R7" s="27">
        <v>17205661</v>
      </c>
      <c r="S7" s="27">
        <v>4669884</v>
      </c>
      <c r="T7" s="27">
        <v>4550677</v>
      </c>
      <c r="U7" s="27">
        <v>4571196</v>
      </c>
      <c r="V7" s="27">
        <v>13791757</v>
      </c>
      <c r="W7" s="27">
        <v>57268679</v>
      </c>
      <c r="X7" s="27">
        <v>128153635</v>
      </c>
      <c r="Y7" s="27">
        <v>-70884956</v>
      </c>
      <c r="Z7" s="7">
        <v>-55.31</v>
      </c>
      <c r="AA7" s="25">
        <v>128153635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747835</v>
      </c>
      <c r="D9" s="19">
        <f>SUM(D10:D14)</f>
        <v>0</v>
      </c>
      <c r="E9" s="20">
        <f t="shared" si="1"/>
        <v>29781500</v>
      </c>
      <c r="F9" s="21">
        <f t="shared" si="1"/>
        <v>34604998</v>
      </c>
      <c r="G9" s="21">
        <f t="shared" si="1"/>
        <v>8093</v>
      </c>
      <c r="H9" s="21">
        <f t="shared" si="1"/>
        <v>9027</v>
      </c>
      <c r="I9" s="21">
        <f t="shared" si="1"/>
        <v>10274</v>
      </c>
      <c r="J9" s="21">
        <f t="shared" si="1"/>
        <v>27394</v>
      </c>
      <c r="K9" s="21">
        <f t="shared" si="1"/>
        <v>21135</v>
      </c>
      <c r="L9" s="21">
        <f t="shared" si="1"/>
        <v>39832</v>
      </c>
      <c r="M9" s="21">
        <f t="shared" si="1"/>
        <v>22069</v>
      </c>
      <c r="N9" s="21">
        <f t="shared" si="1"/>
        <v>83036</v>
      </c>
      <c r="O9" s="21">
        <f t="shared" si="1"/>
        <v>9413</v>
      </c>
      <c r="P9" s="21">
        <f t="shared" si="1"/>
        <v>101225</v>
      </c>
      <c r="Q9" s="21">
        <f t="shared" si="1"/>
        <v>20505</v>
      </c>
      <c r="R9" s="21">
        <f t="shared" si="1"/>
        <v>131143</v>
      </c>
      <c r="S9" s="21">
        <f t="shared" si="1"/>
        <v>29736</v>
      </c>
      <c r="T9" s="21">
        <f t="shared" si="1"/>
        <v>3397242</v>
      </c>
      <c r="U9" s="21">
        <f t="shared" si="1"/>
        <v>78897</v>
      </c>
      <c r="V9" s="21">
        <f t="shared" si="1"/>
        <v>3505875</v>
      </c>
      <c r="W9" s="21">
        <f t="shared" si="1"/>
        <v>3747448</v>
      </c>
      <c r="X9" s="21">
        <f t="shared" si="1"/>
        <v>34604998</v>
      </c>
      <c r="Y9" s="21">
        <f t="shared" si="1"/>
        <v>-30857550</v>
      </c>
      <c r="Z9" s="4">
        <f>+IF(X9&lt;&gt;0,+(Y9/X9)*100,0)</f>
        <v>-89.1707897223401</v>
      </c>
      <c r="AA9" s="19">
        <f>SUM(AA10:AA14)</f>
        <v>34604998</v>
      </c>
    </row>
    <row r="10" spans="1:27" ht="12.75">
      <c r="A10" s="5" t="s">
        <v>36</v>
      </c>
      <c r="B10" s="3"/>
      <c r="C10" s="22">
        <v>747835</v>
      </c>
      <c r="D10" s="22"/>
      <c r="E10" s="23">
        <v>29781500</v>
      </c>
      <c r="F10" s="24">
        <v>34604998</v>
      </c>
      <c r="G10" s="24">
        <v>7937</v>
      </c>
      <c r="H10" s="24">
        <v>9027</v>
      </c>
      <c r="I10" s="24">
        <v>10274</v>
      </c>
      <c r="J10" s="24">
        <v>27238</v>
      </c>
      <c r="K10" s="24">
        <v>8956</v>
      </c>
      <c r="L10" s="24">
        <v>8686</v>
      </c>
      <c r="M10" s="24">
        <v>9026</v>
      </c>
      <c r="N10" s="24">
        <v>26668</v>
      </c>
      <c r="O10" s="24">
        <v>9413</v>
      </c>
      <c r="P10" s="24">
        <v>4884</v>
      </c>
      <c r="Q10" s="24">
        <v>20505</v>
      </c>
      <c r="R10" s="24">
        <v>34802</v>
      </c>
      <c r="S10" s="24">
        <v>14953</v>
      </c>
      <c r="T10" s="24">
        <v>3396372</v>
      </c>
      <c r="U10" s="24">
        <v>15352</v>
      </c>
      <c r="V10" s="24">
        <v>3426677</v>
      </c>
      <c r="W10" s="24">
        <v>3515385</v>
      </c>
      <c r="X10" s="24">
        <v>34604998</v>
      </c>
      <c r="Y10" s="24">
        <v>-31089613</v>
      </c>
      <c r="Z10" s="6">
        <v>-89.84</v>
      </c>
      <c r="AA10" s="22">
        <v>34604998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/>
      <c r="D13" s="22"/>
      <c r="E13" s="23"/>
      <c r="F13" s="24"/>
      <c r="G13" s="24">
        <v>156</v>
      </c>
      <c r="H13" s="24"/>
      <c r="I13" s="24"/>
      <c r="J13" s="24">
        <v>156</v>
      </c>
      <c r="K13" s="24">
        <v>12179</v>
      </c>
      <c r="L13" s="24">
        <v>31146</v>
      </c>
      <c r="M13" s="24">
        <v>13043</v>
      </c>
      <c r="N13" s="24">
        <v>56368</v>
      </c>
      <c r="O13" s="24"/>
      <c r="P13" s="24">
        <v>96341</v>
      </c>
      <c r="Q13" s="24"/>
      <c r="R13" s="24">
        <v>96341</v>
      </c>
      <c r="S13" s="24">
        <v>14783</v>
      </c>
      <c r="T13" s="24">
        <v>870</v>
      </c>
      <c r="U13" s="24">
        <v>63545</v>
      </c>
      <c r="V13" s="24">
        <v>79198</v>
      </c>
      <c r="W13" s="24">
        <v>232063</v>
      </c>
      <c r="X13" s="24"/>
      <c r="Y13" s="24">
        <v>232063</v>
      </c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59349520</v>
      </c>
      <c r="D15" s="19">
        <f>SUM(D16:D18)</f>
        <v>0</v>
      </c>
      <c r="E15" s="20">
        <f t="shared" si="2"/>
        <v>25991816</v>
      </c>
      <c r="F15" s="21">
        <f t="shared" si="2"/>
        <v>29830316</v>
      </c>
      <c r="G15" s="21">
        <f t="shared" si="2"/>
        <v>23242</v>
      </c>
      <c r="H15" s="21">
        <f t="shared" si="2"/>
        <v>10677</v>
      </c>
      <c r="I15" s="21">
        <f t="shared" si="2"/>
        <v>15476</v>
      </c>
      <c r="J15" s="21">
        <f t="shared" si="2"/>
        <v>49395</v>
      </c>
      <c r="K15" s="21">
        <f t="shared" si="2"/>
        <v>11649</v>
      </c>
      <c r="L15" s="21">
        <f t="shared" si="2"/>
        <v>13859</v>
      </c>
      <c r="M15" s="21">
        <f t="shared" si="2"/>
        <v>7012146</v>
      </c>
      <c r="N15" s="21">
        <f t="shared" si="2"/>
        <v>7037654</v>
      </c>
      <c r="O15" s="21">
        <f t="shared" si="2"/>
        <v>27895642</v>
      </c>
      <c r="P15" s="21">
        <f t="shared" si="2"/>
        <v>8009532</v>
      </c>
      <c r="Q15" s="21">
        <f t="shared" si="2"/>
        <v>13846</v>
      </c>
      <c r="R15" s="21">
        <f t="shared" si="2"/>
        <v>35919020</v>
      </c>
      <c r="S15" s="21">
        <f t="shared" si="2"/>
        <v>11189</v>
      </c>
      <c r="T15" s="21">
        <f t="shared" si="2"/>
        <v>340750</v>
      </c>
      <c r="U15" s="21">
        <f t="shared" si="2"/>
        <v>13292</v>
      </c>
      <c r="V15" s="21">
        <f t="shared" si="2"/>
        <v>365231</v>
      </c>
      <c r="W15" s="21">
        <f t="shared" si="2"/>
        <v>43371300</v>
      </c>
      <c r="X15" s="21">
        <f t="shared" si="2"/>
        <v>29830316</v>
      </c>
      <c r="Y15" s="21">
        <f t="shared" si="2"/>
        <v>13540984</v>
      </c>
      <c r="Z15" s="4">
        <f>+IF(X15&lt;&gt;0,+(Y15/X15)*100,0)</f>
        <v>45.39336425400254</v>
      </c>
      <c r="AA15" s="19">
        <f>SUM(AA16:AA18)</f>
        <v>29830316</v>
      </c>
    </row>
    <row r="16" spans="1:27" ht="12.75">
      <c r="A16" s="5" t="s">
        <v>42</v>
      </c>
      <c r="B16" s="3"/>
      <c r="C16" s="22">
        <v>25193387</v>
      </c>
      <c r="D16" s="22"/>
      <c r="E16" s="23">
        <v>3278500</v>
      </c>
      <c r="F16" s="24">
        <v>7149500</v>
      </c>
      <c r="G16" s="24">
        <v>6568</v>
      </c>
      <c r="H16" s="24">
        <v>6568</v>
      </c>
      <c r="I16" s="24">
        <v>6568</v>
      </c>
      <c r="J16" s="24">
        <v>19704</v>
      </c>
      <c r="K16" s="24">
        <v>8133</v>
      </c>
      <c r="L16" s="24">
        <v>7576</v>
      </c>
      <c r="M16" s="24">
        <v>9015</v>
      </c>
      <c r="N16" s="24">
        <v>24724</v>
      </c>
      <c r="O16" s="24">
        <v>27888015</v>
      </c>
      <c r="P16" s="24">
        <v>28145</v>
      </c>
      <c r="Q16" s="24">
        <v>11189</v>
      </c>
      <c r="R16" s="24">
        <v>27927349</v>
      </c>
      <c r="S16" s="24">
        <v>11189</v>
      </c>
      <c r="T16" s="24">
        <v>340750</v>
      </c>
      <c r="U16" s="24">
        <v>10750</v>
      </c>
      <c r="V16" s="24">
        <v>362689</v>
      </c>
      <c r="W16" s="24">
        <v>28334466</v>
      </c>
      <c r="X16" s="24">
        <v>7149500</v>
      </c>
      <c r="Y16" s="24">
        <v>21184966</v>
      </c>
      <c r="Z16" s="6">
        <v>296.31</v>
      </c>
      <c r="AA16" s="22">
        <v>7149500</v>
      </c>
    </row>
    <row r="17" spans="1:27" ht="12.75">
      <c r="A17" s="5" t="s">
        <v>43</v>
      </c>
      <c r="B17" s="3"/>
      <c r="C17" s="22">
        <v>34156133</v>
      </c>
      <c r="D17" s="22"/>
      <c r="E17" s="23">
        <v>22713316</v>
      </c>
      <c r="F17" s="24">
        <v>22680816</v>
      </c>
      <c r="G17" s="24">
        <v>16674</v>
      </c>
      <c r="H17" s="24">
        <v>4109</v>
      </c>
      <c r="I17" s="24">
        <v>8908</v>
      </c>
      <c r="J17" s="24">
        <v>29691</v>
      </c>
      <c r="K17" s="24">
        <v>3516</v>
      </c>
      <c r="L17" s="24">
        <v>6283</v>
      </c>
      <c r="M17" s="24">
        <v>7003131</v>
      </c>
      <c r="N17" s="24">
        <v>7012930</v>
      </c>
      <c r="O17" s="24">
        <v>7627</v>
      </c>
      <c r="P17" s="24">
        <v>7981387</v>
      </c>
      <c r="Q17" s="24">
        <v>2657</v>
      </c>
      <c r="R17" s="24">
        <v>7991671</v>
      </c>
      <c r="S17" s="24"/>
      <c r="T17" s="24"/>
      <c r="U17" s="24">
        <v>2542</v>
      </c>
      <c r="V17" s="24">
        <v>2542</v>
      </c>
      <c r="W17" s="24">
        <v>15036834</v>
      </c>
      <c r="X17" s="24">
        <v>22680816</v>
      </c>
      <c r="Y17" s="24">
        <v>-7643982</v>
      </c>
      <c r="Z17" s="6">
        <v>-33.7</v>
      </c>
      <c r="AA17" s="22">
        <v>22680816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245697031</v>
      </c>
      <c r="D19" s="19">
        <f>SUM(D20:D23)</f>
        <v>0</v>
      </c>
      <c r="E19" s="20">
        <f t="shared" si="3"/>
        <v>172664392</v>
      </c>
      <c r="F19" s="21">
        <f t="shared" si="3"/>
        <v>175577822</v>
      </c>
      <c r="G19" s="21">
        <f t="shared" si="3"/>
        <v>23958682</v>
      </c>
      <c r="H19" s="21">
        <f t="shared" si="3"/>
        <v>22787088</v>
      </c>
      <c r="I19" s="21">
        <f t="shared" si="3"/>
        <v>25871334</v>
      </c>
      <c r="J19" s="21">
        <f t="shared" si="3"/>
        <v>72617104</v>
      </c>
      <c r="K19" s="21">
        <f t="shared" si="3"/>
        <v>23978875</v>
      </c>
      <c r="L19" s="21">
        <f t="shared" si="3"/>
        <v>18033007</v>
      </c>
      <c r="M19" s="21">
        <f t="shared" si="3"/>
        <v>24989569</v>
      </c>
      <c r="N19" s="21">
        <f t="shared" si="3"/>
        <v>67001451</v>
      </c>
      <c r="O19" s="21">
        <f t="shared" si="3"/>
        <v>21093870</v>
      </c>
      <c r="P19" s="21">
        <f t="shared" si="3"/>
        <v>15497800</v>
      </c>
      <c r="Q19" s="21">
        <f t="shared" si="3"/>
        <v>21578575</v>
      </c>
      <c r="R19" s="21">
        <f t="shared" si="3"/>
        <v>58170245</v>
      </c>
      <c r="S19" s="21">
        <f t="shared" si="3"/>
        <v>20529706</v>
      </c>
      <c r="T19" s="21">
        <f t="shared" si="3"/>
        <v>19036753</v>
      </c>
      <c r="U19" s="21">
        <f t="shared" si="3"/>
        <v>22616403</v>
      </c>
      <c r="V19" s="21">
        <f t="shared" si="3"/>
        <v>62182862</v>
      </c>
      <c r="W19" s="21">
        <f t="shared" si="3"/>
        <v>259971662</v>
      </c>
      <c r="X19" s="21">
        <f t="shared" si="3"/>
        <v>175577822</v>
      </c>
      <c r="Y19" s="21">
        <f t="shared" si="3"/>
        <v>84393840</v>
      </c>
      <c r="Z19" s="4">
        <f>+IF(X19&lt;&gt;0,+(Y19/X19)*100,0)</f>
        <v>48.06634405112965</v>
      </c>
      <c r="AA19" s="19">
        <f>SUM(AA20:AA23)</f>
        <v>175577822</v>
      </c>
    </row>
    <row r="20" spans="1:27" ht="12.75">
      <c r="A20" s="5" t="s">
        <v>46</v>
      </c>
      <c r="B20" s="3"/>
      <c r="C20" s="22">
        <v>54533495</v>
      </c>
      <c r="D20" s="22"/>
      <c r="E20" s="23">
        <v>60062834</v>
      </c>
      <c r="F20" s="24">
        <v>59354304</v>
      </c>
      <c r="G20" s="24">
        <v>5605250</v>
      </c>
      <c r="H20" s="24">
        <v>6033297</v>
      </c>
      <c r="I20" s="24">
        <v>7323027</v>
      </c>
      <c r="J20" s="24">
        <v>18961574</v>
      </c>
      <c r="K20" s="24">
        <v>6681670</v>
      </c>
      <c r="L20" s="24">
        <v>1377365</v>
      </c>
      <c r="M20" s="24">
        <v>5201950</v>
      </c>
      <c r="N20" s="24">
        <v>13260985</v>
      </c>
      <c r="O20" s="24">
        <v>5266402</v>
      </c>
      <c r="P20" s="24">
        <v>5147290</v>
      </c>
      <c r="Q20" s="24">
        <v>4803645</v>
      </c>
      <c r="R20" s="24">
        <v>15217337</v>
      </c>
      <c r="S20" s="24">
        <v>4983490</v>
      </c>
      <c r="T20" s="24">
        <v>4139491</v>
      </c>
      <c r="U20" s="24">
        <v>5801100</v>
      </c>
      <c r="V20" s="24">
        <v>14924081</v>
      </c>
      <c r="W20" s="24">
        <v>62363977</v>
      </c>
      <c r="X20" s="24">
        <v>59354304</v>
      </c>
      <c r="Y20" s="24">
        <v>3009673</v>
      </c>
      <c r="Z20" s="6">
        <v>5.07</v>
      </c>
      <c r="AA20" s="22">
        <v>59354304</v>
      </c>
    </row>
    <row r="21" spans="1:27" ht="12.75">
      <c r="A21" s="5" t="s">
        <v>47</v>
      </c>
      <c r="B21" s="3"/>
      <c r="C21" s="22">
        <v>124584794</v>
      </c>
      <c r="D21" s="22"/>
      <c r="E21" s="23">
        <v>66421399</v>
      </c>
      <c r="F21" s="24">
        <v>71852559</v>
      </c>
      <c r="G21" s="24">
        <v>12375221</v>
      </c>
      <c r="H21" s="24">
        <v>10887825</v>
      </c>
      <c r="I21" s="24">
        <v>12601491</v>
      </c>
      <c r="J21" s="24">
        <v>35864537</v>
      </c>
      <c r="K21" s="24">
        <v>11371230</v>
      </c>
      <c r="L21" s="24">
        <v>10708482</v>
      </c>
      <c r="M21" s="24">
        <v>13816933</v>
      </c>
      <c r="N21" s="24">
        <v>35896645</v>
      </c>
      <c r="O21" s="24">
        <v>9855959</v>
      </c>
      <c r="P21" s="24">
        <v>4416014</v>
      </c>
      <c r="Q21" s="24">
        <v>10840146</v>
      </c>
      <c r="R21" s="24">
        <v>25112119</v>
      </c>
      <c r="S21" s="24">
        <v>9834892</v>
      </c>
      <c r="T21" s="24">
        <v>9428468</v>
      </c>
      <c r="U21" s="24">
        <v>11477931</v>
      </c>
      <c r="V21" s="24">
        <v>30741291</v>
      </c>
      <c r="W21" s="24">
        <v>127614592</v>
      </c>
      <c r="X21" s="24">
        <v>71852559</v>
      </c>
      <c r="Y21" s="24">
        <v>55762033</v>
      </c>
      <c r="Z21" s="6">
        <v>77.61</v>
      </c>
      <c r="AA21" s="22">
        <v>71852559</v>
      </c>
    </row>
    <row r="22" spans="1:27" ht="12.75">
      <c r="A22" s="5" t="s">
        <v>48</v>
      </c>
      <c r="B22" s="3"/>
      <c r="C22" s="25">
        <v>44575516</v>
      </c>
      <c r="D22" s="25"/>
      <c r="E22" s="26">
        <v>31658725</v>
      </c>
      <c r="F22" s="27">
        <v>30217725</v>
      </c>
      <c r="G22" s="27">
        <v>4266252</v>
      </c>
      <c r="H22" s="27">
        <v>4189177</v>
      </c>
      <c r="I22" s="27">
        <v>4245878</v>
      </c>
      <c r="J22" s="27">
        <v>12701307</v>
      </c>
      <c r="K22" s="27">
        <v>4248685</v>
      </c>
      <c r="L22" s="27">
        <v>4265556</v>
      </c>
      <c r="M22" s="27">
        <v>4281372</v>
      </c>
      <c r="N22" s="27">
        <v>12795613</v>
      </c>
      <c r="O22" s="27">
        <v>4276406</v>
      </c>
      <c r="P22" s="27">
        <v>4258178</v>
      </c>
      <c r="Q22" s="27">
        <v>4259580</v>
      </c>
      <c r="R22" s="27">
        <v>12794164</v>
      </c>
      <c r="S22" s="27">
        <v>4111601</v>
      </c>
      <c r="T22" s="27">
        <v>3641051</v>
      </c>
      <c r="U22" s="27">
        <v>3554479</v>
      </c>
      <c r="V22" s="27">
        <v>11307131</v>
      </c>
      <c r="W22" s="27">
        <v>49598215</v>
      </c>
      <c r="X22" s="27">
        <v>30217725</v>
      </c>
      <c r="Y22" s="27">
        <v>19380490</v>
      </c>
      <c r="Z22" s="7">
        <v>64.14</v>
      </c>
      <c r="AA22" s="25">
        <v>30217725</v>
      </c>
    </row>
    <row r="23" spans="1:27" ht="12.75">
      <c r="A23" s="5" t="s">
        <v>49</v>
      </c>
      <c r="B23" s="3"/>
      <c r="C23" s="22">
        <v>22003226</v>
      </c>
      <c r="D23" s="22"/>
      <c r="E23" s="23">
        <v>14521434</v>
      </c>
      <c r="F23" s="24">
        <v>14153234</v>
      </c>
      <c r="G23" s="24">
        <v>1711959</v>
      </c>
      <c r="H23" s="24">
        <v>1676789</v>
      </c>
      <c r="I23" s="24">
        <v>1700938</v>
      </c>
      <c r="J23" s="24">
        <v>5089686</v>
      </c>
      <c r="K23" s="24">
        <v>1677290</v>
      </c>
      <c r="L23" s="24">
        <v>1681604</v>
      </c>
      <c r="M23" s="24">
        <v>1689314</v>
      </c>
      <c r="N23" s="24">
        <v>5048208</v>
      </c>
      <c r="O23" s="24">
        <v>1695103</v>
      </c>
      <c r="P23" s="24">
        <v>1676318</v>
      </c>
      <c r="Q23" s="24">
        <v>1675204</v>
      </c>
      <c r="R23" s="24">
        <v>5046625</v>
      </c>
      <c r="S23" s="24">
        <v>1599723</v>
      </c>
      <c r="T23" s="24">
        <v>1827743</v>
      </c>
      <c r="U23" s="24">
        <v>1782893</v>
      </c>
      <c r="V23" s="24">
        <v>5210359</v>
      </c>
      <c r="W23" s="24">
        <v>20394878</v>
      </c>
      <c r="X23" s="24">
        <v>14153234</v>
      </c>
      <c r="Y23" s="24">
        <v>6241644</v>
      </c>
      <c r="Z23" s="6">
        <v>44.1</v>
      </c>
      <c r="AA23" s="22">
        <v>14153234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486548739</v>
      </c>
      <c r="D25" s="40">
        <f>+D5+D9+D15+D19+D24</f>
        <v>0</v>
      </c>
      <c r="E25" s="41">
        <f t="shared" si="4"/>
        <v>482366866</v>
      </c>
      <c r="F25" s="42">
        <f t="shared" si="4"/>
        <v>498562568</v>
      </c>
      <c r="G25" s="42">
        <f t="shared" si="4"/>
        <v>28599278</v>
      </c>
      <c r="H25" s="42">
        <f t="shared" si="4"/>
        <v>80026957</v>
      </c>
      <c r="I25" s="42">
        <f t="shared" si="4"/>
        <v>30477007</v>
      </c>
      <c r="J25" s="42">
        <f t="shared" si="4"/>
        <v>139103242</v>
      </c>
      <c r="K25" s="42">
        <f t="shared" si="4"/>
        <v>28192424</v>
      </c>
      <c r="L25" s="42">
        <f t="shared" si="4"/>
        <v>22711167</v>
      </c>
      <c r="M25" s="42">
        <f t="shared" si="4"/>
        <v>36594519</v>
      </c>
      <c r="N25" s="42">
        <f t="shared" si="4"/>
        <v>87498110</v>
      </c>
      <c r="O25" s="42">
        <f t="shared" si="4"/>
        <v>96186636</v>
      </c>
      <c r="P25" s="42">
        <f t="shared" si="4"/>
        <v>31238635</v>
      </c>
      <c r="Q25" s="42">
        <f t="shared" si="4"/>
        <v>26348475</v>
      </c>
      <c r="R25" s="42">
        <f t="shared" si="4"/>
        <v>153773746</v>
      </c>
      <c r="S25" s="42">
        <f t="shared" si="4"/>
        <v>25250715</v>
      </c>
      <c r="T25" s="42">
        <f t="shared" si="4"/>
        <v>59172422</v>
      </c>
      <c r="U25" s="42">
        <f t="shared" si="4"/>
        <v>27281309</v>
      </c>
      <c r="V25" s="42">
        <f t="shared" si="4"/>
        <v>111704446</v>
      </c>
      <c r="W25" s="42">
        <f t="shared" si="4"/>
        <v>492079544</v>
      </c>
      <c r="X25" s="42">
        <f t="shared" si="4"/>
        <v>498562568</v>
      </c>
      <c r="Y25" s="42">
        <f t="shared" si="4"/>
        <v>-6483024</v>
      </c>
      <c r="Z25" s="43">
        <f>+IF(X25&lt;&gt;0,+(Y25/X25)*100,0)</f>
        <v>-1.3003431095934181</v>
      </c>
      <c r="AA25" s="40">
        <f>+AA5+AA9+AA15+AA19+AA24</f>
        <v>498562568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245194627</v>
      </c>
      <c r="D28" s="19">
        <f>SUM(D29:D31)</f>
        <v>0</v>
      </c>
      <c r="E28" s="20">
        <f t="shared" si="5"/>
        <v>223579665</v>
      </c>
      <c r="F28" s="21">
        <f t="shared" si="5"/>
        <v>215008432</v>
      </c>
      <c r="G28" s="21">
        <f t="shared" si="5"/>
        <v>3804776</v>
      </c>
      <c r="H28" s="21">
        <f t="shared" si="5"/>
        <v>5471296</v>
      </c>
      <c r="I28" s="21">
        <f t="shared" si="5"/>
        <v>6361134</v>
      </c>
      <c r="J28" s="21">
        <f t="shared" si="5"/>
        <v>15637206</v>
      </c>
      <c r="K28" s="21">
        <f t="shared" si="5"/>
        <v>7015592</v>
      </c>
      <c r="L28" s="21">
        <f t="shared" si="5"/>
        <v>5776021</v>
      </c>
      <c r="M28" s="21">
        <f t="shared" si="5"/>
        <v>6706621</v>
      </c>
      <c r="N28" s="21">
        <f t="shared" si="5"/>
        <v>19498234</v>
      </c>
      <c r="O28" s="21">
        <f t="shared" si="5"/>
        <v>7374067</v>
      </c>
      <c r="P28" s="21">
        <f t="shared" si="5"/>
        <v>4986678</v>
      </c>
      <c r="Q28" s="21">
        <f t="shared" si="5"/>
        <v>9228299</v>
      </c>
      <c r="R28" s="21">
        <f t="shared" si="5"/>
        <v>21589044</v>
      </c>
      <c r="S28" s="21">
        <f t="shared" si="5"/>
        <v>3902079</v>
      </c>
      <c r="T28" s="21">
        <f t="shared" si="5"/>
        <v>5285840</v>
      </c>
      <c r="U28" s="21">
        <f t="shared" si="5"/>
        <v>5088524</v>
      </c>
      <c r="V28" s="21">
        <f t="shared" si="5"/>
        <v>14276443</v>
      </c>
      <c r="W28" s="21">
        <f t="shared" si="5"/>
        <v>71000927</v>
      </c>
      <c r="X28" s="21">
        <f t="shared" si="5"/>
        <v>215008432</v>
      </c>
      <c r="Y28" s="21">
        <f t="shared" si="5"/>
        <v>-144007505</v>
      </c>
      <c r="Z28" s="4">
        <f>+IF(X28&lt;&gt;0,+(Y28/X28)*100,0)</f>
        <v>-66.97760811538778</v>
      </c>
      <c r="AA28" s="19">
        <f>SUM(AA29:AA31)</f>
        <v>215008432</v>
      </c>
    </row>
    <row r="29" spans="1:27" ht="12.75">
      <c r="A29" s="5" t="s">
        <v>32</v>
      </c>
      <c r="B29" s="3"/>
      <c r="C29" s="22">
        <v>177601561</v>
      </c>
      <c r="D29" s="22"/>
      <c r="E29" s="23">
        <v>159426636</v>
      </c>
      <c r="F29" s="24">
        <v>153364217</v>
      </c>
      <c r="G29" s="24">
        <v>1895795</v>
      </c>
      <c r="H29" s="24">
        <v>1751805</v>
      </c>
      <c r="I29" s="24">
        <v>1714229</v>
      </c>
      <c r="J29" s="24">
        <v>5361829</v>
      </c>
      <c r="K29" s="24">
        <v>1937965</v>
      </c>
      <c r="L29" s="24">
        <v>1745733</v>
      </c>
      <c r="M29" s="24">
        <v>1755310</v>
      </c>
      <c r="N29" s="24">
        <v>5439008</v>
      </c>
      <c r="O29" s="24">
        <v>1715838</v>
      </c>
      <c r="P29" s="24">
        <v>1904794</v>
      </c>
      <c r="Q29" s="24">
        <v>2484604</v>
      </c>
      <c r="R29" s="24">
        <v>6105236</v>
      </c>
      <c r="S29" s="24">
        <v>1820871</v>
      </c>
      <c r="T29" s="24">
        <v>1706384</v>
      </c>
      <c r="U29" s="24">
        <v>1603061</v>
      </c>
      <c r="V29" s="24">
        <v>5130316</v>
      </c>
      <c r="W29" s="24">
        <v>22036389</v>
      </c>
      <c r="X29" s="24">
        <v>153364217</v>
      </c>
      <c r="Y29" s="24">
        <v>-131327828</v>
      </c>
      <c r="Z29" s="6">
        <v>-85.63</v>
      </c>
      <c r="AA29" s="22">
        <v>153364217</v>
      </c>
    </row>
    <row r="30" spans="1:27" ht="12.75">
      <c r="A30" s="5" t="s">
        <v>33</v>
      </c>
      <c r="B30" s="3"/>
      <c r="C30" s="25">
        <v>67593066</v>
      </c>
      <c r="D30" s="25"/>
      <c r="E30" s="26">
        <v>64153029</v>
      </c>
      <c r="F30" s="27">
        <v>61644215</v>
      </c>
      <c r="G30" s="27">
        <v>1908981</v>
      </c>
      <c r="H30" s="27">
        <v>3719491</v>
      </c>
      <c r="I30" s="27">
        <v>4646905</v>
      </c>
      <c r="J30" s="27">
        <v>10275377</v>
      </c>
      <c r="K30" s="27">
        <v>5077627</v>
      </c>
      <c r="L30" s="27">
        <v>4030288</v>
      </c>
      <c r="M30" s="27">
        <v>4951311</v>
      </c>
      <c r="N30" s="27">
        <v>14059226</v>
      </c>
      <c r="O30" s="27">
        <v>5658229</v>
      </c>
      <c r="P30" s="27">
        <v>3081884</v>
      </c>
      <c r="Q30" s="27">
        <v>6743695</v>
      </c>
      <c r="R30" s="27">
        <v>15483808</v>
      </c>
      <c r="S30" s="27">
        <v>2081208</v>
      </c>
      <c r="T30" s="27">
        <v>3579456</v>
      </c>
      <c r="U30" s="27">
        <v>3485463</v>
      </c>
      <c r="V30" s="27">
        <v>9146127</v>
      </c>
      <c r="W30" s="27">
        <v>48964538</v>
      </c>
      <c r="X30" s="27">
        <v>61644215</v>
      </c>
      <c r="Y30" s="27">
        <v>-12679677</v>
      </c>
      <c r="Z30" s="7">
        <v>-20.57</v>
      </c>
      <c r="AA30" s="25">
        <v>61644215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6655854</v>
      </c>
      <c r="D32" s="19">
        <f>SUM(D33:D37)</f>
        <v>0</v>
      </c>
      <c r="E32" s="20">
        <f t="shared" si="6"/>
        <v>6996828</v>
      </c>
      <c r="F32" s="21">
        <f t="shared" si="6"/>
        <v>-10730574</v>
      </c>
      <c r="G32" s="21">
        <f t="shared" si="6"/>
        <v>473283</v>
      </c>
      <c r="H32" s="21">
        <f t="shared" si="6"/>
        <v>477854</v>
      </c>
      <c r="I32" s="21">
        <f t="shared" si="6"/>
        <v>514063</v>
      </c>
      <c r="J32" s="21">
        <f t="shared" si="6"/>
        <v>1465200</v>
      </c>
      <c r="K32" s="21">
        <f t="shared" si="6"/>
        <v>454985</v>
      </c>
      <c r="L32" s="21">
        <f t="shared" si="6"/>
        <v>560478</v>
      </c>
      <c r="M32" s="21">
        <f t="shared" si="6"/>
        <v>616208</v>
      </c>
      <c r="N32" s="21">
        <f t="shared" si="6"/>
        <v>1631671</v>
      </c>
      <c r="O32" s="21">
        <f t="shared" si="6"/>
        <v>519955</v>
      </c>
      <c r="P32" s="21">
        <f t="shared" si="6"/>
        <v>523980</v>
      </c>
      <c r="Q32" s="21">
        <f t="shared" si="6"/>
        <v>421011</v>
      </c>
      <c r="R32" s="21">
        <f t="shared" si="6"/>
        <v>1464946</v>
      </c>
      <c r="S32" s="21">
        <f t="shared" si="6"/>
        <v>428545</v>
      </c>
      <c r="T32" s="21">
        <f t="shared" si="6"/>
        <v>435033</v>
      </c>
      <c r="U32" s="21">
        <f t="shared" si="6"/>
        <v>431654</v>
      </c>
      <c r="V32" s="21">
        <f t="shared" si="6"/>
        <v>1295232</v>
      </c>
      <c r="W32" s="21">
        <f t="shared" si="6"/>
        <v>5857049</v>
      </c>
      <c r="X32" s="21">
        <f t="shared" si="6"/>
        <v>-10730574</v>
      </c>
      <c r="Y32" s="21">
        <f t="shared" si="6"/>
        <v>16587623</v>
      </c>
      <c r="Z32" s="4">
        <f>+IF(X32&lt;&gt;0,+(Y32/X32)*100,0)</f>
        <v>-154.58281169301847</v>
      </c>
      <c r="AA32" s="19">
        <f>SUM(AA33:AA37)</f>
        <v>-10730574</v>
      </c>
    </row>
    <row r="33" spans="1:27" ht="12.75">
      <c r="A33" s="5" t="s">
        <v>36</v>
      </c>
      <c r="B33" s="3"/>
      <c r="C33" s="22">
        <v>1738128</v>
      </c>
      <c r="D33" s="22"/>
      <c r="E33" s="23">
        <v>1667927</v>
      </c>
      <c r="F33" s="24">
        <v>1683442</v>
      </c>
      <c r="G33" s="24">
        <v>117054</v>
      </c>
      <c r="H33" s="24">
        <v>96928</v>
      </c>
      <c r="I33" s="24">
        <v>153831</v>
      </c>
      <c r="J33" s="24">
        <v>367813</v>
      </c>
      <c r="K33" s="24">
        <v>116796</v>
      </c>
      <c r="L33" s="24">
        <v>132305</v>
      </c>
      <c r="M33" s="24">
        <v>193697</v>
      </c>
      <c r="N33" s="24">
        <v>442798</v>
      </c>
      <c r="O33" s="24">
        <v>144844</v>
      </c>
      <c r="P33" s="24">
        <v>207509</v>
      </c>
      <c r="Q33" s="24">
        <v>116984</v>
      </c>
      <c r="R33" s="24">
        <v>469337</v>
      </c>
      <c r="S33" s="24">
        <v>122813</v>
      </c>
      <c r="T33" s="24">
        <v>108155</v>
      </c>
      <c r="U33" s="24">
        <v>124701</v>
      </c>
      <c r="V33" s="24">
        <v>355669</v>
      </c>
      <c r="W33" s="24">
        <v>1635617</v>
      </c>
      <c r="X33" s="24">
        <v>1683442</v>
      </c>
      <c r="Y33" s="24">
        <v>-47825</v>
      </c>
      <c r="Z33" s="6">
        <v>-2.84</v>
      </c>
      <c r="AA33" s="22">
        <v>1683442</v>
      </c>
    </row>
    <row r="34" spans="1:27" ht="12.75">
      <c r="A34" s="5" t="s">
        <v>37</v>
      </c>
      <c r="B34" s="3"/>
      <c r="C34" s="22">
        <v>1839217</v>
      </c>
      <c r="D34" s="22"/>
      <c r="E34" s="23">
        <v>2678619</v>
      </c>
      <c r="F34" s="24">
        <v>1864497</v>
      </c>
      <c r="G34" s="24">
        <v>139589</v>
      </c>
      <c r="H34" s="24">
        <v>137778</v>
      </c>
      <c r="I34" s="24">
        <v>138695</v>
      </c>
      <c r="J34" s="24">
        <v>416062</v>
      </c>
      <c r="K34" s="24">
        <v>140461</v>
      </c>
      <c r="L34" s="24">
        <v>205606</v>
      </c>
      <c r="M34" s="24">
        <v>155292</v>
      </c>
      <c r="N34" s="24">
        <v>501359</v>
      </c>
      <c r="O34" s="24">
        <v>164939</v>
      </c>
      <c r="P34" s="24">
        <v>104691</v>
      </c>
      <c r="Q34" s="24">
        <v>105598</v>
      </c>
      <c r="R34" s="24">
        <v>375228</v>
      </c>
      <c r="S34" s="24">
        <v>108056</v>
      </c>
      <c r="T34" s="24">
        <v>120859</v>
      </c>
      <c r="U34" s="24">
        <v>121902</v>
      </c>
      <c r="V34" s="24">
        <v>350817</v>
      </c>
      <c r="W34" s="24">
        <v>1643466</v>
      </c>
      <c r="X34" s="24">
        <v>1864497</v>
      </c>
      <c r="Y34" s="24">
        <v>-221031</v>
      </c>
      <c r="Z34" s="6">
        <v>-11.85</v>
      </c>
      <c r="AA34" s="22">
        <v>1864497</v>
      </c>
    </row>
    <row r="35" spans="1:27" ht="12.75">
      <c r="A35" s="5" t="s">
        <v>38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/>
      <c r="AA35" s="22"/>
    </row>
    <row r="36" spans="1:27" ht="12.75">
      <c r="A36" s="5" t="s">
        <v>39</v>
      </c>
      <c r="B36" s="3"/>
      <c r="C36" s="22">
        <v>2916043</v>
      </c>
      <c r="D36" s="22"/>
      <c r="E36" s="23">
        <v>2496076</v>
      </c>
      <c r="F36" s="24">
        <v>-14432719</v>
      </c>
      <c r="G36" s="24">
        <v>204538</v>
      </c>
      <c r="H36" s="24">
        <v>231046</v>
      </c>
      <c r="I36" s="24">
        <v>209435</v>
      </c>
      <c r="J36" s="24">
        <v>645019</v>
      </c>
      <c r="K36" s="24">
        <v>185626</v>
      </c>
      <c r="L36" s="24">
        <v>210465</v>
      </c>
      <c r="M36" s="24">
        <v>243367</v>
      </c>
      <c r="N36" s="24">
        <v>639458</v>
      </c>
      <c r="O36" s="24">
        <v>196181</v>
      </c>
      <c r="P36" s="24">
        <v>199678</v>
      </c>
      <c r="Q36" s="24">
        <v>186327</v>
      </c>
      <c r="R36" s="24">
        <v>582186</v>
      </c>
      <c r="S36" s="24">
        <v>185574</v>
      </c>
      <c r="T36" s="24">
        <v>194007</v>
      </c>
      <c r="U36" s="24">
        <v>173039</v>
      </c>
      <c r="V36" s="24">
        <v>552620</v>
      </c>
      <c r="W36" s="24">
        <v>2419283</v>
      </c>
      <c r="X36" s="24">
        <v>-14432719</v>
      </c>
      <c r="Y36" s="24">
        <v>16852002</v>
      </c>
      <c r="Z36" s="6">
        <v>-116.76</v>
      </c>
      <c r="AA36" s="22">
        <v>-14432719</v>
      </c>
    </row>
    <row r="37" spans="1:27" ht="12.75">
      <c r="A37" s="5" t="s">
        <v>40</v>
      </c>
      <c r="B37" s="3"/>
      <c r="C37" s="25">
        <v>162466</v>
      </c>
      <c r="D37" s="25"/>
      <c r="E37" s="26">
        <v>154206</v>
      </c>
      <c r="F37" s="27">
        <v>154206</v>
      </c>
      <c r="G37" s="27">
        <v>12102</v>
      </c>
      <c r="H37" s="27">
        <v>12102</v>
      </c>
      <c r="I37" s="27">
        <v>12102</v>
      </c>
      <c r="J37" s="27">
        <v>36306</v>
      </c>
      <c r="K37" s="27">
        <v>12102</v>
      </c>
      <c r="L37" s="27">
        <v>12102</v>
      </c>
      <c r="M37" s="27">
        <v>23852</v>
      </c>
      <c r="N37" s="27">
        <v>48056</v>
      </c>
      <c r="O37" s="27">
        <v>13991</v>
      </c>
      <c r="P37" s="27">
        <v>12102</v>
      </c>
      <c r="Q37" s="27">
        <v>12102</v>
      </c>
      <c r="R37" s="27">
        <v>38195</v>
      </c>
      <c r="S37" s="27">
        <v>12102</v>
      </c>
      <c r="T37" s="27">
        <v>12012</v>
      </c>
      <c r="U37" s="27">
        <v>12012</v>
      </c>
      <c r="V37" s="27">
        <v>36126</v>
      </c>
      <c r="W37" s="27">
        <v>158683</v>
      </c>
      <c r="X37" s="27">
        <v>154206</v>
      </c>
      <c r="Y37" s="27">
        <v>4477</v>
      </c>
      <c r="Z37" s="7">
        <v>2.9</v>
      </c>
      <c r="AA37" s="25">
        <v>154206</v>
      </c>
    </row>
    <row r="38" spans="1:27" ht="12.75">
      <c r="A38" s="2" t="s">
        <v>41</v>
      </c>
      <c r="B38" s="8"/>
      <c r="C38" s="19">
        <f aca="true" t="shared" si="7" ref="C38:Y38">SUM(C39:C41)</f>
        <v>20576880</v>
      </c>
      <c r="D38" s="19">
        <f>SUM(D39:D41)</f>
        <v>0</v>
      </c>
      <c r="E38" s="20">
        <f t="shared" si="7"/>
        <v>41751249</v>
      </c>
      <c r="F38" s="21">
        <f t="shared" si="7"/>
        <v>41886026</v>
      </c>
      <c r="G38" s="21">
        <f t="shared" si="7"/>
        <v>1068971</v>
      </c>
      <c r="H38" s="21">
        <f t="shared" si="7"/>
        <v>1144569</v>
      </c>
      <c r="I38" s="21">
        <f t="shared" si="7"/>
        <v>2543577</v>
      </c>
      <c r="J38" s="21">
        <f t="shared" si="7"/>
        <v>4757117</v>
      </c>
      <c r="K38" s="21">
        <f t="shared" si="7"/>
        <v>3517941</v>
      </c>
      <c r="L38" s="21">
        <f t="shared" si="7"/>
        <v>2173913</v>
      </c>
      <c r="M38" s="21">
        <f t="shared" si="7"/>
        <v>1928740</v>
      </c>
      <c r="N38" s="21">
        <f t="shared" si="7"/>
        <v>7620594</v>
      </c>
      <c r="O38" s="21">
        <f t="shared" si="7"/>
        <v>4091204</v>
      </c>
      <c r="P38" s="21">
        <f t="shared" si="7"/>
        <v>2329181</v>
      </c>
      <c r="Q38" s="21">
        <f t="shared" si="7"/>
        <v>3265735</v>
      </c>
      <c r="R38" s="21">
        <f t="shared" si="7"/>
        <v>9686120</v>
      </c>
      <c r="S38" s="21">
        <f t="shared" si="7"/>
        <v>1005162</v>
      </c>
      <c r="T38" s="21">
        <f t="shared" si="7"/>
        <v>1113821</v>
      </c>
      <c r="U38" s="21">
        <f t="shared" si="7"/>
        <v>941579</v>
      </c>
      <c r="V38" s="21">
        <f t="shared" si="7"/>
        <v>3060562</v>
      </c>
      <c r="W38" s="21">
        <f t="shared" si="7"/>
        <v>25124393</v>
      </c>
      <c r="X38" s="21">
        <f t="shared" si="7"/>
        <v>41886026</v>
      </c>
      <c r="Y38" s="21">
        <f t="shared" si="7"/>
        <v>-16761633</v>
      </c>
      <c r="Z38" s="4">
        <f>+IF(X38&lt;&gt;0,+(Y38/X38)*100,0)</f>
        <v>-40.017243459668386</v>
      </c>
      <c r="AA38" s="19">
        <f>SUM(AA39:AA41)</f>
        <v>41886026</v>
      </c>
    </row>
    <row r="39" spans="1:27" ht="12.75">
      <c r="A39" s="5" t="s">
        <v>42</v>
      </c>
      <c r="B39" s="3"/>
      <c r="C39" s="22">
        <v>3925065</v>
      </c>
      <c r="D39" s="22"/>
      <c r="E39" s="23">
        <v>6465871</v>
      </c>
      <c r="F39" s="24">
        <v>6441657</v>
      </c>
      <c r="G39" s="24">
        <v>300318</v>
      </c>
      <c r="H39" s="24">
        <v>327075</v>
      </c>
      <c r="I39" s="24">
        <v>320699</v>
      </c>
      <c r="J39" s="24">
        <v>948092</v>
      </c>
      <c r="K39" s="24">
        <v>173333</v>
      </c>
      <c r="L39" s="24">
        <v>154733</v>
      </c>
      <c r="M39" s="24">
        <v>156377</v>
      </c>
      <c r="N39" s="24">
        <v>484443</v>
      </c>
      <c r="O39" s="24">
        <v>139153</v>
      </c>
      <c r="P39" s="24">
        <v>142956</v>
      </c>
      <c r="Q39" s="24">
        <v>400984</v>
      </c>
      <c r="R39" s="24">
        <v>683093</v>
      </c>
      <c r="S39" s="24">
        <v>151851</v>
      </c>
      <c r="T39" s="24">
        <v>142463</v>
      </c>
      <c r="U39" s="24">
        <v>127372</v>
      </c>
      <c r="V39" s="24">
        <v>421686</v>
      </c>
      <c r="W39" s="24">
        <v>2537314</v>
      </c>
      <c r="X39" s="24">
        <v>6441657</v>
      </c>
      <c r="Y39" s="24">
        <v>-3904343</v>
      </c>
      <c r="Z39" s="6">
        <v>-60.61</v>
      </c>
      <c r="AA39" s="22">
        <v>6441657</v>
      </c>
    </row>
    <row r="40" spans="1:27" ht="12.75">
      <c r="A40" s="5" t="s">
        <v>43</v>
      </c>
      <c r="B40" s="3"/>
      <c r="C40" s="22">
        <v>16651815</v>
      </c>
      <c r="D40" s="22"/>
      <c r="E40" s="23">
        <v>35285378</v>
      </c>
      <c r="F40" s="24">
        <v>35444369</v>
      </c>
      <c r="G40" s="24">
        <v>768653</v>
      </c>
      <c r="H40" s="24">
        <v>817494</v>
      </c>
      <c r="I40" s="24">
        <v>2222878</v>
      </c>
      <c r="J40" s="24">
        <v>3809025</v>
      </c>
      <c r="K40" s="24">
        <v>3344608</v>
      </c>
      <c r="L40" s="24">
        <v>2019180</v>
      </c>
      <c r="M40" s="24">
        <v>1772363</v>
      </c>
      <c r="N40" s="24">
        <v>7136151</v>
      </c>
      <c r="O40" s="24">
        <v>3952051</v>
      </c>
      <c r="P40" s="24">
        <v>2186225</v>
      </c>
      <c r="Q40" s="24">
        <v>2864751</v>
      </c>
      <c r="R40" s="24">
        <v>9003027</v>
      </c>
      <c r="S40" s="24">
        <v>853311</v>
      </c>
      <c r="T40" s="24">
        <v>971358</v>
      </c>
      <c r="U40" s="24">
        <v>814207</v>
      </c>
      <c r="V40" s="24">
        <v>2638876</v>
      </c>
      <c r="W40" s="24">
        <v>22587079</v>
      </c>
      <c r="X40" s="24">
        <v>35444369</v>
      </c>
      <c r="Y40" s="24">
        <v>-12857290</v>
      </c>
      <c r="Z40" s="6">
        <v>-36.27</v>
      </c>
      <c r="AA40" s="22">
        <v>35444369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141585978</v>
      </c>
      <c r="D42" s="19">
        <f>SUM(D43:D46)</f>
        <v>0</v>
      </c>
      <c r="E42" s="20">
        <f t="shared" si="8"/>
        <v>158830047</v>
      </c>
      <c r="F42" s="21">
        <f t="shared" si="8"/>
        <v>153032059</v>
      </c>
      <c r="G42" s="21">
        <f t="shared" si="8"/>
        <v>2176825</v>
      </c>
      <c r="H42" s="21">
        <f t="shared" si="8"/>
        <v>2520355</v>
      </c>
      <c r="I42" s="21">
        <f t="shared" si="8"/>
        <v>8289801</v>
      </c>
      <c r="J42" s="21">
        <f t="shared" si="8"/>
        <v>12986981</v>
      </c>
      <c r="K42" s="21">
        <f t="shared" si="8"/>
        <v>24706584</v>
      </c>
      <c r="L42" s="21">
        <f t="shared" si="8"/>
        <v>21673884</v>
      </c>
      <c r="M42" s="21">
        <f t="shared" si="8"/>
        <v>12431187</v>
      </c>
      <c r="N42" s="21">
        <f t="shared" si="8"/>
        <v>58811655</v>
      </c>
      <c r="O42" s="21">
        <f t="shared" si="8"/>
        <v>12516937</v>
      </c>
      <c r="P42" s="21">
        <f t="shared" si="8"/>
        <v>2893352</v>
      </c>
      <c r="Q42" s="21">
        <f t="shared" si="8"/>
        <v>20377226</v>
      </c>
      <c r="R42" s="21">
        <f t="shared" si="8"/>
        <v>35787515</v>
      </c>
      <c r="S42" s="21">
        <f t="shared" si="8"/>
        <v>2539260</v>
      </c>
      <c r="T42" s="21">
        <f t="shared" si="8"/>
        <v>24155872</v>
      </c>
      <c r="U42" s="21">
        <f t="shared" si="8"/>
        <v>2939013</v>
      </c>
      <c r="V42" s="21">
        <f t="shared" si="8"/>
        <v>29634145</v>
      </c>
      <c r="W42" s="21">
        <f t="shared" si="8"/>
        <v>137220296</v>
      </c>
      <c r="X42" s="21">
        <f t="shared" si="8"/>
        <v>153032059</v>
      </c>
      <c r="Y42" s="21">
        <f t="shared" si="8"/>
        <v>-15811763</v>
      </c>
      <c r="Z42" s="4">
        <f>+IF(X42&lt;&gt;0,+(Y42/X42)*100,0)</f>
        <v>-10.332320628320108</v>
      </c>
      <c r="AA42" s="19">
        <f>SUM(AA43:AA46)</f>
        <v>153032059</v>
      </c>
    </row>
    <row r="43" spans="1:27" ht="12.75">
      <c r="A43" s="5" t="s">
        <v>46</v>
      </c>
      <c r="B43" s="3"/>
      <c r="C43" s="22">
        <v>59611994</v>
      </c>
      <c r="D43" s="22"/>
      <c r="E43" s="23">
        <v>63981474</v>
      </c>
      <c r="F43" s="24">
        <v>62954235</v>
      </c>
      <c r="G43" s="24">
        <v>310124</v>
      </c>
      <c r="H43" s="24">
        <v>423985</v>
      </c>
      <c r="I43" s="24">
        <v>1226533</v>
      </c>
      <c r="J43" s="24">
        <v>1960642</v>
      </c>
      <c r="K43" s="24">
        <v>12832843</v>
      </c>
      <c r="L43" s="24">
        <v>14431766</v>
      </c>
      <c r="M43" s="24">
        <v>5291789</v>
      </c>
      <c r="N43" s="24">
        <v>32556398</v>
      </c>
      <c r="O43" s="24">
        <v>5462996</v>
      </c>
      <c r="P43" s="24">
        <v>784845</v>
      </c>
      <c r="Q43" s="24">
        <v>10295959</v>
      </c>
      <c r="R43" s="24">
        <v>16543800</v>
      </c>
      <c r="S43" s="24">
        <v>373298</v>
      </c>
      <c r="T43" s="24">
        <v>7610923</v>
      </c>
      <c r="U43" s="24">
        <v>531159</v>
      </c>
      <c r="V43" s="24">
        <v>8515380</v>
      </c>
      <c r="W43" s="24">
        <v>59576220</v>
      </c>
      <c r="X43" s="24">
        <v>62954235</v>
      </c>
      <c r="Y43" s="24">
        <v>-3378015</v>
      </c>
      <c r="Z43" s="6">
        <v>-5.37</v>
      </c>
      <c r="AA43" s="22">
        <v>62954235</v>
      </c>
    </row>
    <row r="44" spans="1:27" ht="12.75">
      <c r="A44" s="5" t="s">
        <v>47</v>
      </c>
      <c r="B44" s="3"/>
      <c r="C44" s="22">
        <v>66915911</v>
      </c>
      <c r="D44" s="22"/>
      <c r="E44" s="23">
        <v>73812154</v>
      </c>
      <c r="F44" s="24">
        <v>70925945</v>
      </c>
      <c r="G44" s="24">
        <v>720276</v>
      </c>
      <c r="H44" s="24">
        <v>945281</v>
      </c>
      <c r="I44" s="24">
        <v>5744956</v>
      </c>
      <c r="J44" s="24">
        <v>7410513</v>
      </c>
      <c r="K44" s="24">
        <v>10520918</v>
      </c>
      <c r="L44" s="24">
        <v>5848428</v>
      </c>
      <c r="M44" s="24">
        <v>5628435</v>
      </c>
      <c r="N44" s="24">
        <v>21997781</v>
      </c>
      <c r="O44" s="24">
        <v>5410497</v>
      </c>
      <c r="P44" s="24">
        <v>776856</v>
      </c>
      <c r="Q44" s="24">
        <v>6702854</v>
      </c>
      <c r="R44" s="24">
        <v>12890207</v>
      </c>
      <c r="S44" s="24">
        <v>830566</v>
      </c>
      <c r="T44" s="24">
        <v>15224484</v>
      </c>
      <c r="U44" s="24">
        <v>1008835</v>
      </c>
      <c r="V44" s="24">
        <v>17063885</v>
      </c>
      <c r="W44" s="24">
        <v>59362386</v>
      </c>
      <c r="X44" s="24">
        <v>70925945</v>
      </c>
      <c r="Y44" s="24">
        <v>-11563559</v>
      </c>
      <c r="Z44" s="6">
        <v>-16.3</v>
      </c>
      <c r="AA44" s="22">
        <v>70925945</v>
      </c>
    </row>
    <row r="45" spans="1:27" ht="12.75">
      <c r="A45" s="5" t="s">
        <v>48</v>
      </c>
      <c r="B45" s="3"/>
      <c r="C45" s="25">
        <v>8362976</v>
      </c>
      <c r="D45" s="25"/>
      <c r="E45" s="26">
        <v>11732746</v>
      </c>
      <c r="F45" s="27">
        <v>10877417</v>
      </c>
      <c r="G45" s="27">
        <v>616612</v>
      </c>
      <c r="H45" s="27">
        <v>645836</v>
      </c>
      <c r="I45" s="27">
        <v>714226</v>
      </c>
      <c r="J45" s="27">
        <v>1976674</v>
      </c>
      <c r="K45" s="27">
        <v>710202</v>
      </c>
      <c r="L45" s="27">
        <v>715341</v>
      </c>
      <c r="M45" s="27">
        <v>745563</v>
      </c>
      <c r="N45" s="27">
        <v>2171106</v>
      </c>
      <c r="O45" s="27">
        <v>955204</v>
      </c>
      <c r="P45" s="27">
        <v>704977</v>
      </c>
      <c r="Q45" s="27">
        <v>2805699</v>
      </c>
      <c r="R45" s="27">
        <v>4465880</v>
      </c>
      <c r="S45" s="27">
        <v>755126</v>
      </c>
      <c r="T45" s="27">
        <v>697002</v>
      </c>
      <c r="U45" s="27">
        <v>806006</v>
      </c>
      <c r="V45" s="27">
        <v>2258134</v>
      </c>
      <c r="W45" s="27">
        <v>10871794</v>
      </c>
      <c r="X45" s="27">
        <v>10877417</v>
      </c>
      <c r="Y45" s="27">
        <v>-5623</v>
      </c>
      <c r="Z45" s="7">
        <v>-0.05</v>
      </c>
      <c r="AA45" s="25">
        <v>10877417</v>
      </c>
    </row>
    <row r="46" spans="1:27" ht="12.75">
      <c r="A46" s="5" t="s">
        <v>49</v>
      </c>
      <c r="B46" s="3"/>
      <c r="C46" s="22">
        <v>6695097</v>
      </c>
      <c r="D46" s="22"/>
      <c r="E46" s="23">
        <v>9303673</v>
      </c>
      <c r="F46" s="24">
        <v>8274462</v>
      </c>
      <c r="G46" s="24">
        <v>529813</v>
      </c>
      <c r="H46" s="24">
        <v>505253</v>
      </c>
      <c r="I46" s="24">
        <v>604086</v>
      </c>
      <c r="J46" s="24">
        <v>1639152</v>
      </c>
      <c r="K46" s="24">
        <v>642621</v>
      </c>
      <c r="L46" s="24">
        <v>678349</v>
      </c>
      <c r="M46" s="24">
        <v>765400</v>
      </c>
      <c r="N46" s="24">
        <v>2086370</v>
      </c>
      <c r="O46" s="24">
        <v>688240</v>
      </c>
      <c r="P46" s="24">
        <v>626674</v>
      </c>
      <c r="Q46" s="24">
        <v>572714</v>
      </c>
      <c r="R46" s="24">
        <v>1887628</v>
      </c>
      <c r="S46" s="24">
        <v>580270</v>
      </c>
      <c r="T46" s="24">
        <v>623463</v>
      </c>
      <c r="U46" s="24">
        <v>593013</v>
      </c>
      <c r="V46" s="24">
        <v>1796746</v>
      </c>
      <c r="W46" s="24">
        <v>7409896</v>
      </c>
      <c r="X46" s="24">
        <v>8274462</v>
      </c>
      <c r="Y46" s="24">
        <v>-864566</v>
      </c>
      <c r="Z46" s="6">
        <v>-10.45</v>
      </c>
      <c r="AA46" s="22">
        <v>8274462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414013339</v>
      </c>
      <c r="D48" s="40">
        <f>+D28+D32+D38+D42+D47</f>
        <v>0</v>
      </c>
      <c r="E48" s="41">
        <f t="shared" si="9"/>
        <v>431157789</v>
      </c>
      <c r="F48" s="42">
        <f t="shared" si="9"/>
        <v>399195943</v>
      </c>
      <c r="G48" s="42">
        <f t="shared" si="9"/>
        <v>7523855</v>
      </c>
      <c r="H48" s="42">
        <f t="shared" si="9"/>
        <v>9614074</v>
      </c>
      <c r="I48" s="42">
        <f t="shared" si="9"/>
        <v>17708575</v>
      </c>
      <c r="J48" s="42">
        <f t="shared" si="9"/>
        <v>34846504</v>
      </c>
      <c r="K48" s="42">
        <f t="shared" si="9"/>
        <v>35695102</v>
      </c>
      <c r="L48" s="42">
        <f t="shared" si="9"/>
        <v>30184296</v>
      </c>
      <c r="M48" s="42">
        <f t="shared" si="9"/>
        <v>21682756</v>
      </c>
      <c r="N48" s="42">
        <f t="shared" si="9"/>
        <v>87562154</v>
      </c>
      <c r="O48" s="42">
        <f t="shared" si="9"/>
        <v>24502163</v>
      </c>
      <c r="P48" s="42">
        <f t="shared" si="9"/>
        <v>10733191</v>
      </c>
      <c r="Q48" s="42">
        <f t="shared" si="9"/>
        <v>33292271</v>
      </c>
      <c r="R48" s="42">
        <f t="shared" si="9"/>
        <v>68527625</v>
      </c>
      <c r="S48" s="42">
        <f t="shared" si="9"/>
        <v>7875046</v>
      </c>
      <c r="T48" s="42">
        <f t="shared" si="9"/>
        <v>30990566</v>
      </c>
      <c r="U48" s="42">
        <f t="shared" si="9"/>
        <v>9400770</v>
      </c>
      <c r="V48" s="42">
        <f t="shared" si="9"/>
        <v>48266382</v>
      </c>
      <c r="W48" s="42">
        <f t="shared" si="9"/>
        <v>239202665</v>
      </c>
      <c r="X48" s="42">
        <f t="shared" si="9"/>
        <v>399195943</v>
      </c>
      <c r="Y48" s="42">
        <f t="shared" si="9"/>
        <v>-159993278</v>
      </c>
      <c r="Z48" s="43">
        <f>+IF(X48&lt;&gt;0,+(Y48/X48)*100,0)</f>
        <v>-40.078883767613846</v>
      </c>
      <c r="AA48" s="40">
        <f>+AA28+AA32+AA38+AA42+AA47</f>
        <v>399195943</v>
      </c>
    </row>
    <row r="49" spans="1:27" ht="12.75">
      <c r="A49" s="14" t="s">
        <v>79</v>
      </c>
      <c r="B49" s="15"/>
      <c r="C49" s="44">
        <f aca="true" t="shared" si="10" ref="C49:Y49">+C25-C48</f>
        <v>72535400</v>
      </c>
      <c r="D49" s="44">
        <f>+D25-D48</f>
        <v>0</v>
      </c>
      <c r="E49" s="45">
        <f t="shared" si="10"/>
        <v>51209077</v>
      </c>
      <c r="F49" s="46">
        <f t="shared" si="10"/>
        <v>99366625</v>
      </c>
      <c r="G49" s="46">
        <f t="shared" si="10"/>
        <v>21075423</v>
      </c>
      <c r="H49" s="46">
        <f t="shared" si="10"/>
        <v>70412883</v>
      </c>
      <c r="I49" s="46">
        <f t="shared" si="10"/>
        <v>12768432</v>
      </c>
      <c r="J49" s="46">
        <f t="shared" si="10"/>
        <v>104256738</v>
      </c>
      <c r="K49" s="46">
        <f t="shared" si="10"/>
        <v>-7502678</v>
      </c>
      <c r="L49" s="46">
        <f t="shared" si="10"/>
        <v>-7473129</v>
      </c>
      <c r="M49" s="46">
        <f t="shared" si="10"/>
        <v>14911763</v>
      </c>
      <c r="N49" s="46">
        <f t="shared" si="10"/>
        <v>-64044</v>
      </c>
      <c r="O49" s="46">
        <f t="shared" si="10"/>
        <v>71684473</v>
      </c>
      <c r="P49" s="46">
        <f t="shared" si="10"/>
        <v>20505444</v>
      </c>
      <c r="Q49" s="46">
        <f t="shared" si="10"/>
        <v>-6943796</v>
      </c>
      <c r="R49" s="46">
        <f t="shared" si="10"/>
        <v>85246121</v>
      </c>
      <c r="S49" s="46">
        <f t="shared" si="10"/>
        <v>17375669</v>
      </c>
      <c r="T49" s="46">
        <f t="shared" si="10"/>
        <v>28181856</v>
      </c>
      <c r="U49" s="46">
        <f t="shared" si="10"/>
        <v>17880539</v>
      </c>
      <c r="V49" s="46">
        <f t="shared" si="10"/>
        <v>63438064</v>
      </c>
      <c r="W49" s="46">
        <f t="shared" si="10"/>
        <v>252876879</v>
      </c>
      <c r="X49" s="46">
        <f>IF(F25=F48,0,X25-X48)</f>
        <v>99366625</v>
      </c>
      <c r="Y49" s="46">
        <f t="shared" si="10"/>
        <v>153510254</v>
      </c>
      <c r="Z49" s="47">
        <f>+IF(X49&lt;&gt;0,+(Y49/X49)*100,0)</f>
        <v>154.48874710195702</v>
      </c>
      <c r="AA49" s="44">
        <f>+AA25-AA48</f>
        <v>99366625</v>
      </c>
    </row>
    <row r="50" spans="1:27" ht="12.75">
      <c r="A50" s="16" t="s">
        <v>80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85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514990706</v>
      </c>
      <c r="D5" s="19">
        <f>SUM(D6:D8)</f>
        <v>0</v>
      </c>
      <c r="E5" s="20">
        <f t="shared" si="0"/>
        <v>499246220</v>
      </c>
      <c r="F5" s="21">
        <f t="shared" si="0"/>
        <v>519524220</v>
      </c>
      <c r="G5" s="21">
        <f t="shared" si="0"/>
        <v>10816897</v>
      </c>
      <c r="H5" s="21">
        <f t="shared" si="0"/>
        <v>125971527</v>
      </c>
      <c r="I5" s="21">
        <f t="shared" si="0"/>
        <v>21470115</v>
      </c>
      <c r="J5" s="21">
        <f t="shared" si="0"/>
        <v>158258539</v>
      </c>
      <c r="K5" s="21">
        <f t="shared" si="0"/>
        <v>21111973</v>
      </c>
      <c r="L5" s="21">
        <f t="shared" si="0"/>
        <v>23663149</v>
      </c>
      <c r="M5" s="21">
        <f t="shared" si="0"/>
        <v>105621439</v>
      </c>
      <c r="N5" s="21">
        <f t="shared" si="0"/>
        <v>150396561</v>
      </c>
      <c r="O5" s="21">
        <f t="shared" si="0"/>
        <v>22274783</v>
      </c>
      <c r="P5" s="21">
        <f t="shared" si="0"/>
        <v>21478475</v>
      </c>
      <c r="Q5" s="21">
        <f t="shared" si="0"/>
        <v>36224747</v>
      </c>
      <c r="R5" s="21">
        <f t="shared" si="0"/>
        <v>79978005</v>
      </c>
      <c r="S5" s="21">
        <f t="shared" si="0"/>
        <v>-893268</v>
      </c>
      <c r="T5" s="21">
        <f t="shared" si="0"/>
        <v>50007008</v>
      </c>
      <c r="U5" s="21">
        <f t="shared" si="0"/>
        <v>0</v>
      </c>
      <c r="V5" s="21">
        <f t="shared" si="0"/>
        <v>49113740</v>
      </c>
      <c r="W5" s="21">
        <f t="shared" si="0"/>
        <v>437746845</v>
      </c>
      <c r="X5" s="21">
        <f t="shared" si="0"/>
        <v>519524220</v>
      </c>
      <c r="Y5" s="21">
        <f t="shared" si="0"/>
        <v>-81777375</v>
      </c>
      <c r="Z5" s="4">
        <f>+IF(X5&lt;&gt;0,+(Y5/X5)*100,0)</f>
        <v>-15.74082051458544</v>
      </c>
      <c r="AA5" s="19">
        <f>SUM(AA6:AA8)</f>
        <v>519524220</v>
      </c>
    </row>
    <row r="6" spans="1:27" ht="12.75">
      <c r="A6" s="5" t="s">
        <v>32</v>
      </c>
      <c r="B6" s="3"/>
      <c r="C6" s="22">
        <v>-1079060</v>
      </c>
      <c r="D6" s="22"/>
      <c r="E6" s="23">
        <v>-1000000</v>
      </c>
      <c r="F6" s="24">
        <v>-1000000</v>
      </c>
      <c r="G6" s="24"/>
      <c r="H6" s="24">
        <v>-97503</v>
      </c>
      <c r="I6" s="24">
        <v>-410978</v>
      </c>
      <c r="J6" s="24">
        <v>-508481</v>
      </c>
      <c r="K6" s="24">
        <v>13785</v>
      </c>
      <c r="L6" s="24">
        <v>-94010</v>
      </c>
      <c r="M6" s="24">
        <v>-156255</v>
      </c>
      <c r="N6" s="24">
        <v>-236480</v>
      </c>
      <c r="O6" s="24">
        <v>-83500</v>
      </c>
      <c r="P6" s="24">
        <v>-38823</v>
      </c>
      <c r="Q6" s="24">
        <v>-67870</v>
      </c>
      <c r="R6" s="24">
        <v>-190193</v>
      </c>
      <c r="S6" s="24"/>
      <c r="T6" s="24">
        <v>-30000</v>
      </c>
      <c r="U6" s="24"/>
      <c r="V6" s="24">
        <v>-30000</v>
      </c>
      <c r="W6" s="24">
        <v>-965154</v>
      </c>
      <c r="X6" s="24">
        <v>-1000000</v>
      </c>
      <c r="Y6" s="24">
        <v>34846</v>
      </c>
      <c r="Z6" s="6">
        <v>-3.48</v>
      </c>
      <c r="AA6" s="22">
        <v>-1000000</v>
      </c>
    </row>
    <row r="7" spans="1:27" ht="12.75">
      <c r="A7" s="5" t="s">
        <v>33</v>
      </c>
      <c r="B7" s="3"/>
      <c r="C7" s="25">
        <v>516069766</v>
      </c>
      <c r="D7" s="25"/>
      <c r="E7" s="26">
        <v>500246220</v>
      </c>
      <c r="F7" s="27">
        <v>520524220</v>
      </c>
      <c r="G7" s="27">
        <v>10816897</v>
      </c>
      <c r="H7" s="27">
        <v>126069030</v>
      </c>
      <c r="I7" s="27">
        <v>21881093</v>
      </c>
      <c r="J7" s="27">
        <v>158767020</v>
      </c>
      <c r="K7" s="27">
        <v>21098188</v>
      </c>
      <c r="L7" s="27">
        <v>23757159</v>
      </c>
      <c r="M7" s="27">
        <v>105777694</v>
      </c>
      <c r="N7" s="27">
        <v>150633041</v>
      </c>
      <c r="O7" s="27">
        <v>22358283</v>
      </c>
      <c r="P7" s="27">
        <v>21517298</v>
      </c>
      <c r="Q7" s="27">
        <v>36292617</v>
      </c>
      <c r="R7" s="27">
        <v>80168198</v>
      </c>
      <c r="S7" s="27">
        <v>-893268</v>
      </c>
      <c r="T7" s="27">
        <v>50037008</v>
      </c>
      <c r="U7" s="27"/>
      <c r="V7" s="27">
        <v>49143740</v>
      </c>
      <c r="W7" s="27">
        <v>438711999</v>
      </c>
      <c r="X7" s="27">
        <v>520524220</v>
      </c>
      <c r="Y7" s="27">
        <v>-81812221</v>
      </c>
      <c r="Z7" s="7">
        <v>-15.72</v>
      </c>
      <c r="AA7" s="25">
        <v>520524220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167443606</v>
      </c>
      <c r="D9" s="19">
        <f>SUM(D10:D14)</f>
        <v>0</v>
      </c>
      <c r="E9" s="20">
        <f t="shared" si="1"/>
        <v>101012794</v>
      </c>
      <c r="F9" s="21">
        <f t="shared" si="1"/>
        <v>49767688</v>
      </c>
      <c r="G9" s="21">
        <f t="shared" si="1"/>
        <v>262687</v>
      </c>
      <c r="H9" s="21">
        <f t="shared" si="1"/>
        <v>370448</v>
      </c>
      <c r="I9" s="21">
        <f t="shared" si="1"/>
        <v>484972</v>
      </c>
      <c r="J9" s="21">
        <f t="shared" si="1"/>
        <v>1118107</v>
      </c>
      <c r="K9" s="21">
        <f t="shared" si="1"/>
        <v>276996</v>
      </c>
      <c r="L9" s="21">
        <f t="shared" si="1"/>
        <v>441279</v>
      </c>
      <c r="M9" s="21">
        <f t="shared" si="1"/>
        <v>138433</v>
      </c>
      <c r="N9" s="21">
        <f t="shared" si="1"/>
        <v>856708</v>
      </c>
      <c r="O9" s="21">
        <f t="shared" si="1"/>
        <v>386165</v>
      </c>
      <c r="P9" s="21">
        <f t="shared" si="1"/>
        <v>1662032</v>
      </c>
      <c r="Q9" s="21">
        <f t="shared" si="1"/>
        <v>142203</v>
      </c>
      <c r="R9" s="21">
        <f t="shared" si="1"/>
        <v>2190400</v>
      </c>
      <c r="S9" s="21">
        <f t="shared" si="1"/>
        <v>-9356</v>
      </c>
      <c r="T9" s="21">
        <f t="shared" si="1"/>
        <v>1168109</v>
      </c>
      <c r="U9" s="21">
        <f t="shared" si="1"/>
        <v>0</v>
      </c>
      <c r="V9" s="21">
        <f t="shared" si="1"/>
        <v>1158753</v>
      </c>
      <c r="W9" s="21">
        <f t="shared" si="1"/>
        <v>5323968</v>
      </c>
      <c r="X9" s="21">
        <f t="shared" si="1"/>
        <v>49767688</v>
      </c>
      <c r="Y9" s="21">
        <f t="shared" si="1"/>
        <v>-44443720</v>
      </c>
      <c r="Z9" s="4">
        <f>+IF(X9&lt;&gt;0,+(Y9/X9)*100,0)</f>
        <v>-89.30236019804657</v>
      </c>
      <c r="AA9" s="19">
        <f>SUM(AA10:AA14)</f>
        <v>49767688</v>
      </c>
    </row>
    <row r="10" spans="1:27" ht="12.75">
      <c r="A10" s="5" t="s">
        <v>36</v>
      </c>
      <c r="B10" s="3"/>
      <c r="C10" s="22">
        <v>4335105</v>
      </c>
      <c r="D10" s="22"/>
      <c r="E10" s="23">
        <v>2753661</v>
      </c>
      <c r="F10" s="24">
        <v>2842661</v>
      </c>
      <c r="G10" s="24">
        <v>137049</v>
      </c>
      <c r="H10" s="24">
        <v>142533</v>
      </c>
      <c r="I10" s="24">
        <v>155063</v>
      </c>
      <c r="J10" s="24">
        <v>434645</v>
      </c>
      <c r="K10" s="24">
        <v>173244</v>
      </c>
      <c r="L10" s="24">
        <v>97491</v>
      </c>
      <c r="M10" s="24">
        <v>108728</v>
      </c>
      <c r="N10" s="24">
        <v>379463</v>
      </c>
      <c r="O10" s="24">
        <v>143886</v>
      </c>
      <c r="P10" s="24">
        <v>100837</v>
      </c>
      <c r="Q10" s="24">
        <v>98458</v>
      </c>
      <c r="R10" s="24">
        <v>343181</v>
      </c>
      <c r="S10" s="24"/>
      <c r="T10" s="24">
        <v>147808</v>
      </c>
      <c r="U10" s="24"/>
      <c r="V10" s="24">
        <v>147808</v>
      </c>
      <c r="W10" s="24">
        <v>1305097</v>
      </c>
      <c r="X10" s="24">
        <v>2842661</v>
      </c>
      <c r="Y10" s="24">
        <v>-1537564</v>
      </c>
      <c r="Z10" s="6">
        <v>-54.09</v>
      </c>
      <c r="AA10" s="22">
        <v>2842661</v>
      </c>
    </row>
    <row r="11" spans="1:27" ht="12.75">
      <c r="A11" s="5" t="s">
        <v>37</v>
      </c>
      <c r="B11" s="3"/>
      <c r="C11" s="22">
        <v>2094352</v>
      </c>
      <c r="D11" s="22"/>
      <c r="E11" s="23">
        <v>2546992</v>
      </c>
      <c r="F11" s="24">
        <v>1798243</v>
      </c>
      <c r="G11" s="24">
        <v>9641</v>
      </c>
      <c r="H11" s="24">
        <v>95730</v>
      </c>
      <c r="I11" s="24">
        <v>190967</v>
      </c>
      <c r="J11" s="24">
        <v>296338</v>
      </c>
      <c r="K11" s="24">
        <v>11124</v>
      </c>
      <c r="L11" s="24">
        <v>264565</v>
      </c>
      <c r="M11" s="24">
        <v>26458</v>
      </c>
      <c r="N11" s="24">
        <v>302147</v>
      </c>
      <c r="O11" s="24">
        <v>233449</v>
      </c>
      <c r="P11" s="24">
        <v>181284</v>
      </c>
      <c r="Q11" s="24">
        <v>37591</v>
      </c>
      <c r="R11" s="24">
        <v>452324</v>
      </c>
      <c r="S11" s="24">
        <v>-9356</v>
      </c>
      <c r="T11" s="24">
        <v>7301</v>
      </c>
      <c r="U11" s="24"/>
      <c r="V11" s="24">
        <v>-2055</v>
      </c>
      <c r="W11" s="24">
        <v>1048754</v>
      </c>
      <c r="X11" s="24">
        <v>1798243</v>
      </c>
      <c r="Y11" s="24">
        <v>-749489</v>
      </c>
      <c r="Z11" s="6">
        <v>-41.68</v>
      </c>
      <c r="AA11" s="22">
        <v>1798243</v>
      </c>
    </row>
    <row r="12" spans="1:27" ht="12.75">
      <c r="A12" s="5" t="s">
        <v>38</v>
      </c>
      <c r="B12" s="3"/>
      <c r="C12" s="22">
        <v>161014149</v>
      </c>
      <c r="D12" s="22"/>
      <c r="E12" s="23">
        <v>95712141</v>
      </c>
      <c r="F12" s="24">
        <v>45126784</v>
      </c>
      <c r="G12" s="24">
        <v>115997</v>
      </c>
      <c r="H12" s="24">
        <v>132185</v>
      </c>
      <c r="I12" s="24">
        <v>138942</v>
      </c>
      <c r="J12" s="24">
        <v>387124</v>
      </c>
      <c r="K12" s="24">
        <v>92628</v>
      </c>
      <c r="L12" s="24">
        <v>79223</v>
      </c>
      <c r="M12" s="24">
        <v>3247</v>
      </c>
      <c r="N12" s="24">
        <v>175098</v>
      </c>
      <c r="O12" s="24">
        <v>8830</v>
      </c>
      <c r="P12" s="24">
        <v>1379911</v>
      </c>
      <c r="Q12" s="24">
        <v>6154</v>
      </c>
      <c r="R12" s="24">
        <v>1394895</v>
      </c>
      <c r="S12" s="24"/>
      <c r="T12" s="24">
        <v>1013000</v>
      </c>
      <c r="U12" s="24"/>
      <c r="V12" s="24">
        <v>1013000</v>
      </c>
      <c r="W12" s="24">
        <v>2970117</v>
      </c>
      <c r="X12" s="24">
        <v>45126784</v>
      </c>
      <c r="Y12" s="24">
        <v>-42156667</v>
      </c>
      <c r="Z12" s="6">
        <v>-93.42</v>
      </c>
      <c r="AA12" s="22">
        <v>45126784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81770185</v>
      </c>
      <c r="D15" s="19">
        <f>SUM(D16:D18)</f>
        <v>0</v>
      </c>
      <c r="E15" s="20">
        <f t="shared" si="2"/>
        <v>90071552</v>
      </c>
      <c r="F15" s="21">
        <f t="shared" si="2"/>
        <v>94137550</v>
      </c>
      <c r="G15" s="21">
        <f t="shared" si="2"/>
        <v>3251965</v>
      </c>
      <c r="H15" s="21">
        <f t="shared" si="2"/>
        <v>781480</v>
      </c>
      <c r="I15" s="21">
        <f t="shared" si="2"/>
        <v>486121</v>
      </c>
      <c r="J15" s="21">
        <f t="shared" si="2"/>
        <v>4519566</v>
      </c>
      <c r="K15" s="21">
        <f t="shared" si="2"/>
        <v>1551162</v>
      </c>
      <c r="L15" s="21">
        <f t="shared" si="2"/>
        <v>23295537</v>
      </c>
      <c r="M15" s="21">
        <f t="shared" si="2"/>
        <v>1488163</v>
      </c>
      <c r="N15" s="21">
        <f t="shared" si="2"/>
        <v>26334862</v>
      </c>
      <c r="O15" s="21">
        <f t="shared" si="2"/>
        <v>12107351</v>
      </c>
      <c r="P15" s="21">
        <f t="shared" si="2"/>
        <v>1763467</v>
      </c>
      <c r="Q15" s="21">
        <f t="shared" si="2"/>
        <v>10030448</v>
      </c>
      <c r="R15" s="21">
        <f t="shared" si="2"/>
        <v>23901266</v>
      </c>
      <c r="S15" s="21">
        <f t="shared" si="2"/>
        <v>12958</v>
      </c>
      <c r="T15" s="21">
        <f t="shared" si="2"/>
        <v>50126</v>
      </c>
      <c r="U15" s="21">
        <f t="shared" si="2"/>
        <v>0</v>
      </c>
      <c r="V15" s="21">
        <f t="shared" si="2"/>
        <v>63084</v>
      </c>
      <c r="W15" s="21">
        <f t="shared" si="2"/>
        <v>54818778</v>
      </c>
      <c r="X15" s="21">
        <f t="shared" si="2"/>
        <v>94137550</v>
      </c>
      <c r="Y15" s="21">
        <f t="shared" si="2"/>
        <v>-39318772</v>
      </c>
      <c r="Z15" s="4">
        <f>+IF(X15&lt;&gt;0,+(Y15/X15)*100,0)</f>
        <v>-41.76736275800677</v>
      </c>
      <c r="AA15" s="19">
        <f>SUM(AA16:AA18)</f>
        <v>94137550</v>
      </c>
    </row>
    <row r="16" spans="1:27" ht="12.75">
      <c r="A16" s="5" t="s">
        <v>42</v>
      </c>
      <c r="B16" s="3"/>
      <c r="C16" s="22">
        <v>65896212</v>
      </c>
      <c r="D16" s="22"/>
      <c r="E16" s="23">
        <v>83059961</v>
      </c>
      <c r="F16" s="24">
        <v>82996361</v>
      </c>
      <c r="G16" s="24">
        <v>201140</v>
      </c>
      <c r="H16" s="24">
        <v>154734</v>
      </c>
      <c r="I16" s="24">
        <v>215726</v>
      </c>
      <c r="J16" s="24">
        <v>571600</v>
      </c>
      <c r="K16" s="24">
        <v>180470</v>
      </c>
      <c r="L16" s="24">
        <v>22021446</v>
      </c>
      <c r="M16" s="24">
        <v>192905</v>
      </c>
      <c r="N16" s="24">
        <v>22394821</v>
      </c>
      <c r="O16" s="24">
        <v>12136451</v>
      </c>
      <c r="P16" s="24">
        <v>263199</v>
      </c>
      <c r="Q16" s="24">
        <v>10153408</v>
      </c>
      <c r="R16" s="24">
        <v>22553058</v>
      </c>
      <c r="S16" s="24">
        <v>14270</v>
      </c>
      <c r="T16" s="24">
        <v>50126</v>
      </c>
      <c r="U16" s="24"/>
      <c r="V16" s="24">
        <v>64396</v>
      </c>
      <c r="W16" s="24">
        <v>45583875</v>
      </c>
      <c r="X16" s="24">
        <v>82996361</v>
      </c>
      <c r="Y16" s="24">
        <v>-37412486</v>
      </c>
      <c r="Z16" s="6">
        <v>-45.08</v>
      </c>
      <c r="AA16" s="22">
        <v>82996361</v>
      </c>
    </row>
    <row r="17" spans="1:27" ht="12.75">
      <c r="A17" s="5" t="s">
        <v>43</v>
      </c>
      <c r="B17" s="3"/>
      <c r="C17" s="22">
        <v>15873973</v>
      </c>
      <c r="D17" s="22"/>
      <c r="E17" s="23">
        <v>7011591</v>
      </c>
      <c r="F17" s="24">
        <v>11141189</v>
      </c>
      <c r="G17" s="24">
        <v>3050825</v>
      </c>
      <c r="H17" s="24">
        <v>626746</v>
      </c>
      <c r="I17" s="24">
        <v>270395</v>
      </c>
      <c r="J17" s="24">
        <v>3947966</v>
      </c>
      <c r="K17" s="24">
        <v>1370692</v>
      </c>
      <c r="L17" s="24">
        <v>1274091</v>
      </c>
      <c r="M17" s="24">
        <v>1295258</v>
      </c>
      <c r="N17" s="24">
        <v>3940041</v>
      </c>
      <c r="O17" s="24">
        <v>-29100</v>
      </c>
      <c r="P17" s="24">
        <v>1500268</v>
      </c>
      <c r="Q17" s="24">
        <v>-122960</v>
      </c>
      <c r="R17" s="24">
        <v>1348208</v>
      </c>
      <c r="S17" s="24">
        <v>-1312</v>
      </c>
      <c r="T17" s="24"/>
      <c r="U17" s="24"/>
      <c r="V17" s="24">
        <v>-1312</v>
      </c>
      <c r="W17" s="24">
        <v>9234903</v>
      </c>
      <c r="X17" s="24">
        <v>11141189</v>
      </c>
      <c r="Y17" s="24">
        <v>-1906286</v>
      </c>
      <c r="Z17" s="6">
        <v>-17.11</v>
      </c>
      <c r="AA17" s="22">
        <v>11141189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963902729</v>
      </c>
      <c r="D19" s="19">
        <f>SUM(D20:D23)</f>
        <v>0</v>
      </c>
      <c r="E19" s="20">
        <f t="shared" si="3"/>
        <v>1204423387</v>
      </c>
      <c r="F19" s="21">
        <f t="shared" si="3"/>
        <v>1159917387</v>
      </c>
      <c r="G19" s="21">
        <f t="shared" si="3"/>
        <v>96099885</v>
      </c>
      <c r="H19" s="21">
        <f t="shared" si="3"/>
        <v>110552376</v>
      </c>
      <c r="I19" s="21">
        <f t="shared" si="3"/>
        <v>100498933</v>
      </c>
      <c r="J19" s="21">
        <f t="shared" si="3"/>
        <v>307151194</v>
      </c>
      <c r="K19" s="21">
        <f t="shared" si="3"/>
        <v>86515995</v>
      </c>
      <c r="L19" s="21">
        <f t="shared" si="3"/>
        <v>86652322</v>
      </c>
      <c r="M19" s="21">
        <f t="shared" si="3"/>
        <v>85709680</v>
      </c>
      <c r="N19" s="21">
        <f t="shared" si="3"/>
        <v>258877997</v>
      </c>
      <c r="O19" s="21">
        <f t="shared" si="3"/>
        <v>82838459</v>
      </c>
      <c r="P19" s="21">
        <f t="shared" si="3"/>
        <v>99995666</v>
      </c>
      <c r="Q19" s="21">
        <f t="shared" si="3"/>
        <v>109501367</v>
      </c>
      <c r="R19" s="21">
        <f t="shared" si="3"/>
        <v>292335492</v>
      </c>
      <c r="S19" s="21">
        <f t="shared" si="3"/>
        <v>16767692</v>
      </c>
      <c r="T19" s="21">
        <f t="shared" si="3"/>
        <v>115045779</v>
      </c>
      <c r="U19" s="21">
        <f t="shared" si="3"/>
        <v>0</v>
      </c>
      <c r="V19" s="21">
        <f t="shared" si="3"/>
        <v>131813471</v>
      </c>
      <c r="W19" s="21">
        <f t="shared" si="3"/>
        <v>990178154</v>
      </c>
      <c r="X19" s="21">
        <f t="shared" si="3"/>
        <v>1159917387</v>
      </c>
      <c r="Y19" s="21">
        <f t="shared" si="3"/>
        <v>-169739233</v>
      </c>
      <c r="Z19" s="4">
        <f>+IF(X19&lt;&gt;0,+(Y19/X19)*100,0)</f>
        <v>-14.63373468683076</v>
      </c>
      <c r="AA19" s="19">
        <f>SUM(AA20:AA23)</f>
        <v>1159917387</v>
      </c>
    </row>
    <row r="20" spans="1:27" ht="12.75">
      <c r="A20" s="5" t="s">
        <v>46</v>
      </c>
      <c r="B20" s="3"/>
      <c r="C20" s="22">
        <v>699614706</v>
      </c>
      <c r="D20" s="22"/>
      <c r="E20" s="23">
        <v>879100472</v>
      </c>
      <c r="F20" s="24">
        <v>875100472</v>
      </c>
      <c r="G20" s="24">
        <v>75319215</v>
      </c>
      <c r="H20" s="24">
        <v>88333065</v>
      </c>
      <c r="I20" s="24">
        <v>77626388</v>
      </c>
      <c r="J20" s="24">
        <v>241278668</v>
      </c>
      <c r="K20" s="24">
        <v>63129388</v>
      </c>
      <c r="L20" s="24">
        <v>64473383</v>
      </c>
      <c r="M20" s="24">
        <v>62270708</v>
      </c>
      <c r="N20" s="24">
        <v>189873479</v>
      </c>
      <c r="O20" s="24">
        <v>55226065</v>
      </c>
      <c r="P20" s="24">
        <v>57598127</v>
      </c>
      <c r="Q20" s="24">
        <v>100859698</v>
      </c>
      <c r="R20" s="24">
        <v>213683890</v>
      </c>
      <c r="S20" s="24">
        <v>16904859</v>
      </c>
      <c r="T20" s="24">
        <v>92197396</v>
      </c>
      <c r="U20" s="24"/>
      <c r="V20" s="24">
        <v>109102255</v>
      </c>
      <c r="W20" s="24">
        <v>753938292</v>
      </c>
      <c r="X20" s="24">
        <v>875100472</v>
      </c>
      <c r="Y20" s="24">
        <v>-121162180</v>
      </c>
      <c r="Z20" s="6">
        <v>-13.85</v>
      </c>
      <c r="AA20" s="22">
        <v>875100472</v>
      </c>
    </row>
    <row r="21" spans="1:27" ht="12.75">
      <c r="A21" s="5" t="s">
        <v>47</v>
      </c>
      <c r="B21" s="3"/>
      <c r="C21" s="22">
        <v>149466343</v>
      </c>
      <c r="D21" s="22"/>
      <c r="E21" s="23">
        <v>179657629</v>
      </c>
      <c r="F21" s="24">
        <v>152432629</v>
      </c>
      <c r="G21" s="24">
        <v>8755900</v>
      </c>
      <c r="H21" s="24">
        <v>9271590</v>
      </c>
      <c r="I21" s="24">
        <v>9427218</v>
      </c>
      <c r="J21" s="24">
        <v>27454708</v>
      </c>
      <c r="K21" s="24">
        <v>9780243</v>
      </c>
      <c r="L21" s="24">
        <v>9632481</v>
      </c>
      <c r="M21" s="24">
        <v>10527034</v>
      </c>
      <c r="N21" s="24">
        <v>29939758</v>
      </c>
      <c r="O21" s="24">
        <v>14207048</v>
      </c>
      <c r="P21" s="24">
        <v>28985732</v>
      </c>
      <c r="Q21" s="24">
        <v>-16710000</v>
      </c>
      <c r="R21" s="24">
        <v>26482780</v>
      </c>
      <c r="S21" s="24">
        <v>231864</v>
      </c>
      <c r="T21" s="24">
        <v>9797148</v>
      </c>
      <c r="U21" s="24"/>
      <c r="V21" s="24">
        <v>10029012</v>
      </c>
      <c r="W21" s="24">
        <v>93906258</v>
      </c>
      <c r="X21" s="24">
        <v>152432629</v>
      </c>
      <c r="Y21" s="24">
        <v>-58526371</v>
      </c>
      <c r="Z21" s="6">
        <v>-38.39</v>
      </c>
      <c r="AA21" s="22">
        <v>152432629</v>
      </c>
    </row>
    <row r="22" spans="1:27" ht="12.75">
      <c r="A22" s="5" t="s">
        <v>48</v>
      </c>
      <c r="B22" s="3"/>
      <c r="C22" s="25">
        <v>65060214</v>
      </c>
      <c r="D22" s="25"/>
      <c r="E22" s="26">
        <v>76129286</v>
      </c>
      <c r="F22" s="27">
        <v>76048286</v>
      </c>
      <c r="G22" s="27">
        <v>5985235</v>
      </c>
      <c r="H22" s="27">
        <v>6957774</v>
      </c>
      <c r="I22" s="27">
        <v>7393654</v>
      </c>
      <c r="J22" s="27">
        <v>20336663</v>
      </c>
      <c r="K22" s="27">
        <v>7526831</v>
      </c>
      <c r="L22" s="27">
        <v>6484248</v>
      </c>
      <c r="M22" s="27">
        <v>6830709</v>
      </c>
      <c r="N22" s="27">
        <v>20841788</v>
      </c>
      <c r="O22" s="27">
        <v>7347598</v>
      </c>
      <c r="P22" s="27">
        <v>7337749</v>
      </c>
      <c r="Q22" s="27">
        <v>13188036</v>
      </c>
      <c r="R22" s="27">
        <v>27873383</v>
      </c>
      <c r="S22" s="27">
        <v>-369600</v>
      </c>
      <c r="T22" s="27">
        <v>6961433</v>
      </c>
      <c r="U22" s="27"/>
      <c r="V22" s="27">
        <v>6591833</v>
      </c>
      <c r="W22" s="27">
        <v>75643667</v>
      </c>
      <c r="X22" s="27">
        <v>76048286</v>
      </c>
      <c r="Y22" s="27">
        <v>-404619</v>
      </c>
      <c r="Z22" s="7">
        <v>-0.53</v>
      </c>
      <c r="AA22" s="25">
        <v>76048286</v>
      </c>
    </row>
    <row r="23" spans="1:27" ht="12.75">
      <c r="A23" s="5" t="s">
        <v>49</v>
      </c>
      <c r="B23" s="3"/>
      <c r="C23" s="22">
        <v>49761466</v>
      </c>
      <c r="D23" s="22"/>
      <c r="E23" s="23">
        <v>69536000</v>
      </c>
      <c r="F23" s="24">
        <v>56336000</v>
      </c>
      <c r="G23" s="24">
        <v>6039535</v>
      </c>
      <c r="H23" s="24">
        <v>5989947</v>
      </c>
      <c r="I23" s="24">
        <v>6051673</v>
      </c>
      <c r="J23" s="24">
        <v>18081155</v>
      </c>
      <c r="K23" s="24">
        <v>6079533</v>
      </c>
      <c r="L23" s="24">
        <v>6062210</v>
      </c>
      <c r="M23" s="24">
        <v>6081229</v>
      </c>
      <c r="N23" s="24">
        <v>18222972</v>
      </c>
      <c r="O23" s="24">
        <v>6057748</v>
      </c>
      <c r="P23" s="24">
        <v>6074058</v>
      </c>
      <c r="Q23" s="24">
        <v>12163633</v>
      </c>
      <c r="R23" s="24">
        <v>24295439</v>
      </c>
      <c r="S23" s="24">
        <v>569</v>
      </c>
      <c r="T23" s="24">
        <v>6089802</v>
      </c>
      <c r="U23" s="24"/>
      <c r="V23" s="24">
        <v>6090371</v>
      </c>
      <c r="W23" s="24">
        <v>66689937</v>
      </c>
      <c r="X23" s="24">
        <v>56336000</v>
      </c>
      <c r="Y23" s="24">
        <v>10353937</v>
      </c>
      <c r="Z23" s="6">
        <v>18.38</v>
      </c>
      <c r="AA23" s="22">
        <v>56336000</v>
      </c>
    </row>
    <row r="24" spans="1:27" ht="12.75">
      <c r="A24" s="2" t="s">
        <v>50</v>
      </c>
      <c r="B24" s="8" t="s">
        <v>51</v>
      </c>
      <c r="C24" s="19">
        <v>48484</v>
      </c>
      <c r="D24" s="19"/>
      <c r="E24" s="20">
        <v>61332</v>
      </c>
      <c r="F24" s="21">
        <v>46332</v>
      </c>
      <c r="G24" s="21">
        <v>2069</v>
      </c>
      <c r="H24" s="21">
        <v>3279</v>
      </c>
      <c r="I24" s="21">
        <v>28159</v>
      </c>
      <c r="J24" s="21">
        <v>33507</v>
      </c>
      <c r="K24" s="21"/>
      <c r="L24" s="21">
        <v>2661</v>
      </c>
      <c r="M24" s="21"/>
      <c r="N24" s="21">
        <v>2661</v>
      </c>
      <c r="O24" s="21"/>
      <c r="P24" s="21">
        <v>11208</v>
      </c>
      <c r="Q24" s="21"/>
      <c r="R24" s="21">
        <v>11208</v>
      </c>
      <c r="S24" s="21"/>
      <c r="T24" s="21">
        <v>1860</v>
      </c>
      <c r="U24" s="21"/>
      <c r="V24" s="21">
        <v>1860</v>
      </c>
      <c r="W24" s="21">
        <v>49236</v>
      </c>
      <c r="X24" s="21">
        <v>46332</v>
      </c>
      <c r="Y24" s="21">
        <v>2904</v>
      </c>
      <c r="Z24" s="4">
        <v>6.27</v>
      </c>
      <c r="AA24" s="19">
        <v>46332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1728155710</v>
      </c>
      <c r="D25" s="40">
        <f>+D5+D9+D15+D19+D24</f>
        <v>0</v>
      </c>
      <c r="E25" s="41">
        <f t="shared" si="4"/>
        <v>1894815285</v>
      </c>
      <c r="F25" s="42">
        <f t="shared" si="4"/>
        <v>1823393177</v>
      </c>
      <c r="G25" s="42">
        <f t="shared" si="4"/>
        <v>110433503</v>
      </c>
      <c r="H25" s="42">
        <f t="shared" si="4"/>
        <v>237679110</v>
      </c>
      <c r="I25" s="42">
        <f t="shared" si="4"/>
        <v>122968300</v>
      </c>
      <c r="J25" s="42">
        <f t="shared" si="4"/>
        <v>471080913</v>
      </c>
      <c r="K25" s="42">
        <f t="shared" si="4"/>
        <v>109456126</v>
      </c>
      <c r="L25" s="42">
        <f t="shared" si="4"/>
        <v>134054948</v>
      </c>
      <c r="M25" s="42">
        <f t="shared" si="4"/>
        <v>192957715</v>
      </c>
      <c r="N25" s="42">
        <f t="shared" si="4"/>
        <v>436468789</v>
      </c>
      <c r="O25" s="42">
        <f t="shared" si="4"/>
        <v>117606758</v>
      </c>
      <c r="P25" s="42">
        <f t="shared" si="4"/>
        <v>124910848</v>
      </c>
      <c r="Q25" s="42">
        <f t="shared" si="4"/>
        <v>155898765</v>
      </c>
      <c r="R25" s="42">
        <f t="shared" si="4"/>
        <v>398416371</v>
      </c>
      <c r="S25" s="42">
        <f t="shared" si="4"/>
        <v>15878026</v>
      </c>
      <c r="T25" s="42">
        <f t="shared" si="4"/>
        <v>166272882</v>
      </c>
      <c r="U25" s="42">
        <f t="shared" si="4"/>
        <v>0</v>
      </c>
      <c r="V25" s="42">
        <f t="shared" si="4"/>
        <v>182150908</v>
      </c>
      <c r="W25" s="42">
        <f t="shared" si="4"/>
        <v>1488116981</v>
      </c>
      <c r="X25" s="42">
        <f t="shared" si="4"/>
        <v>1823393177</v>
      </c>
      <c r="Y25" s="42">
        <f t="shared" si="4"/>
        <v>-335276196</v>
      </c>
      <c r="Z25" s="43">
        <f>+IF(X25&lt;&gt;0,+(Y25/X25)*100,0)</f>
        <v>-18.387487692129277</v>
      </c>
      <c r="AA25" s="40">
        <f>+AA5+AA9+AA15+AA19+AA24</f>
        <v>1823393177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551651251</v>
      </c>
      <c r="D28" s="19">
        <f>SUM(D29:D31)</f>
        <v>0</v>
      </c>
      <c r="E28" s="20">
        <f t="shared" si="5"/>
        <v>390530302</v>
      </c>
      <c r="F28" s="21">
        <f t="shared" si="5"/>
        <v>381693936</v>
      </c>
      <c r="G28" s="21">
        <f t="shared" si="5"/>
        <v>8952423</v>
      </c>
      <c r="H28" s="21">
        <f t="shared" si="5"/>
        <v>10337652</v>
      </c>
      <c r="I28" s="21">
        <f t="shared" si="5"/>
        <v>11651315</v>
      </c>
      <c r="J28" s="21">
        <f t="shared" si="5"/>
        <v>30941390</v>
      </c>
      <c r="K28" s="21">
        <f t="shared" si="5"/>
        <v>16381025</v>
      </c>
      <c r="L28" s="21">
        <f t="shared" si="5"/>
        <v>21074232</v>
      </c>
      <c r="M28" s="21">
        <f t="shared" si="5"/>
        <v>12020692</v>
      </c>
      <c r="N28" s="21">
        <f t="shared" si="5"/>
        <v>49475949</v>
      </c>
      <c r="O28" s="21">
        <f t="shared" si="5"/>
        <v>10746840</v>
      </c>
      <c r="P28" s="21">
        <f t="shared" si="5"/>
        <v>21963617</v>
      </c>
      <c r="Q28" s="21">
        <f t="shared" si="5"/>
        <v>55857701</v>
      </c>
      <c r="R28" s="21">
        <f t="shared" si="5"/>
        <v>88568158</v>
      </c>
      <c r="S28" s="21">
        <f t="shared" si="5"/>
        <v>12165625</v>
      </c>
      <c r="T28" s="21">
        <f t="shared" si="5"/>
        <v>18215295</v>
      </c>
      <c r="U28" s="21">
        <f t="shared" si="5"/>
        <v>0</v>
      </c>
      <c r="V28" s="21">
        <f t="shared" si="5"/>
        <v>30380920</v>
      </c>
      <c r="W28" s="21">
        <f t="shared" si="5"/>
        <v>199366417</v>
      </c>
      <c r="X28" s="21">
        <f t="shared" si="5"/>
        <v>381693936</v>
      </c>
      <c r="Y28" s="21">
        <f t="shared" si="5"/>
        <v>-182327519</v>
      </c>
      <c r="Z28" s="4">
        <f>+IF(X28&lt;&gt;0,+(Y28/X28)*100,0)</f>
        <v>-47.76798942910112</v>
      </c>
      <c r="AA28" s="19">
        <f>SUM(AA29:AA31)</f>
        <v>381693936</v>
      </c>
    </row>
    <row r="29" spans="1:27" ht="12.75">
      <c r="A29" s="5" t="s">
        <v>32</v>
      </c>
      <c r="B29" s="3"/>
      <c r="C29" s="22">
        <v>80541330</v>
      </c>
      <c r="D29" s="22"/>
      <c r="E29" s="23">
        <v>93178333</v>
      </c>
      <c r="F29" s="24">
        <v>92491510</v>
      </c>
      <c r="G29" s="24">
        <v>5096165</v>
      </c>
      <c r="H29" s="24">
        <v>1351442</v>
      </c>
      <c r="I29" s="24">
        <v>1098169</v>
      </c>
      <c r="J29" s="24">
        <v>7545776</v>
      </c>
      <c r="K29" s="24">
        <v>1766463</v>
      </c>
      <c r="L29" s="24">
        <v>1656389</v>
      </c>
      <c r="M29" s="24">
        <v>1084710</v>
      </c>
      <c r="N29" s="24">
        <v>4507562</v>
      </c>
      <c r="O29" s="24">
        <v>1094217</v>
      </c>
      <c r="P29" s="24">
        <v>3144575</v>
      </c>
      <c r="Q29" s="24">
        <v>31491866</v>
      </c>
      <c r="R29" s="24">
        <v>35730658</v>
      </c>
      <c r="S29" s="24">
        <v>2386117</v>
      </c>
      <c r="T29" s="24">
        <v>556586</v>
      </c>
      <c r="U29" s="24"/>
      <c r="V29" s="24">
        <v>2942703</v>
      </c>
      <c r="W29" s="24">
        <v>50726699</v>
      </c>
      <c r="X29" s="24">
        <v>92491510</v>
      </c>
      <c r="Y29" s="24">
        <v>-41764811</v>
      </c>
      <c r="Z29" s="6">
        <v>-45.16</v>
      </c>
      <c r="AA29" s="22">
        <v>92491510</v>
      </c>
    </row>
    <row r="30" spans="1:27" ht="12.75">
      <c r="A30" s="5" t="s">
        <v>33</v>
      </c>
      <c r="B30" s="3"/>
      <c r="C30" s="25">
        <v>468121838</v>
      </c>
      <c r="D30" s="25"/>
      <c r="E30" s="26">
        <v>293522433</v>
      </c>
      <c r="F30" s="27">
        <v>285622505</v>
      </c>
      <c r="G30" s="27">
        <v>3854175</v>
      </c>
      <c r="H30" s="27">
        <v>8984127</v>
      </c>
      <c r="I30" s="27">
        <v>10549687</v>
      </c>
      <c r="J30" s="27">
        <v>23387989</v>
      </c>
      <c r="K30" s="27">
        <v>14612479</v>
      </c>
      <c r="L30" s="27">
        <v>19414510</v>
      </c>
      <c r="M30" s="27">
        <v>10933899</v>
      </c>
      <c r="N30" s="27">
        <v>44960888</v>
      </c>
      <c r="O30" s="27">
        <v>9648118</v>
      </c>
      <c r="P30" s="27">
        <v>18703705</v>
      </c>
      <c r="Q30" s="27">
        <v>23583790</v>
      </c>
      <c r="R30" s="27">
        <v>51935613</v>
      </c>
      <c r="S30" s="27">
        <v>9777425</v>
      </c>
      <c r="T30" s="27">
        <v>17656626</v>
      </c>
      <c r="U30" s="27"/>
      <c r="V30" s="27">
        <v>27434051</v>
      </c>
      <c r="W30" s="27">
        <v>147718541</v>
      </c>
      <c r="X30" s="27">
        <v>285622505</v>
      </c>
      <c r="Y30" s="27">
        <v>-137903964</v>
      </c>
      <c r="Z30" s="7">
        <v>-48.28</v>
      </c>
      <c r="AA30" s="25">
        <v>285622505</v>
      </c>
    </row>
    <row r="31" spans="1:27" ht="12.75">
      <c r="A31" s="5" t="s">
        <v>34</v>
      </c>
      <c r="B31" s="3"/>
      <c r="C31" s="22">
        <v>2988083</v>
      </c>
      <c r="D31" s="22"/>
      <c r="E31" s="23">
        <v>3829536</v>
      </c>
      <c r="F31" s="24">
        <v>3579921</v>
      </c>
      <c r="G31" s="24">
        <v>2083</v>
      </c>
      <c r="H31" s="24">
        <v>2083</v>
      </c>
      <c r="I31" s="24">
        <v>3459</v>
      </c>
      <c r="J31" s="24">
        <v>7625</v>
      </c>
      <c r="K31" s="24">
        <v>2083</v>
      </c>
      <c r="L31" s="24">
        <v>3333</v>
      </c>
      <c r="M31" s="24">
        <v>2083</v>
      </c>
      <c r="N31" s="24">
        <v>7499</v>
      </c>
      <c r="O31" s="24">
        <v>4505</v>
      </c>
      <c r="P31" s="24">
        <v>115337</v>
      </c>
      <c r="Q31" s="24">
        <v>782045</v>
      </c>
      <c r="R31" s="24">
        <v>901887</v>
      </c>
      <c r="S31" s="24">
        <v>2083</v>
      </c>
      <c r="T31" s="24">
        <v>2083</v>
      </c>
      <c r="U31" s="24"/>
      <c r="V31" s="24">
        <v>4166</v>
      </c>
      <c r="W31" s="24">
        <v>921177</v>
      </c>
      <c r="X31" s="24">
        <v>3579921</v>
      </c>
      <c r="Y31" s="24">
        <v>-2658744</v>
      </c>
      <c r="Z31" s="6">
        <v>-74.27</v>
      </c>
      <c r="AA31" s="22">
        <v>3579921</v>
      </c>
    </row>
    <row r="32" spans="1:27" ht="12.75">
      <c r="A32" s="2" t="s">
        <v>35</v>
      </c>
      <c r="B32" s="3"/>
      <c r="C32" s="19">
        <f aca="true" t="shared" si="6" ref="C32:Y32">SUM(C33:C37)</f>
        <v>237171245</v>
      </c>
      <c r="D32" s="19">
        <f>SUM(D33:D37)</f>
        <v>0</v>
      </c>
      <c r="E32" s="20">
        <f t="shared" si="6"/>
        <v>269886302</v>
      </c>
      <c r="F32" s="21">
        <f t="shared" si="6"/>
        <v>274079996</v>
      </c>
      <c r="G32" s="21">
        <f t="shared" si="6"/>
        <v>4229576</v>
      </c>
      <c r="H32" s="21">
        <f t="shared" si="6"/>
        <v>5100408</v>
      </c>
      <c r="I32" s="21">
        <f t="shared" si="6"/>
        <v>4588873</v>
      </c>
      <c r="J32" s="21">
        <f t="shared" si="6"/>
        <v>13918857</v>
      </c>
      <c r="K32" s="21">
        <f t="shared" si="6"/>
        <v>4704530</v>
      </c>
      <c r="L32" s="21">
        <f t="shared" si="6"/>
        <v>8215187</v>
      </c>
      <c r="M32" s="21">
        <f t="shared" si="6"/>
        <v>6019420</v>
      </c>
      <c r="N32" s="21">
        <f t="shared" si="6"/>
        <v>18939137</v>
      </c>
      <c r="O32" s="21">
        <f t="shared" si="6"/>
        <v>1859714</v>
      </c>
      <c r="P32" s="21">
        <f t="shared" si="6"/>
        <v>17040353</v>
      </c>
      <c r="Q32" s="21">
        <f t="shared" si="6"/>
        <v>33055454</v>
      </c>
      <c r="R32" s="21">
        <f t="shared" si="6"/>
        <v>51955521</v>
      </c>
      <c r="S32" s="21">
        <f t="shared" si="6"/>
        <v>4457998</v>
      </c>
      <c r="T32" s="21">
        <f t="shared" si="6"/>
        <v>12753344</v>
      </c>
      <c r="U32" s="21">
        <f t="shared" si="6"/>
        <v>0</v>
      </c>
      <c r="V32" s="21">
        <f t="shared" si="6"/>
        <v>17211342</v>
      </c>
      <c r="W32" s="21">
        <f t="shared" si="6"/>
        <v>102024857</v>
      </c>
      <c r="X32" s="21">
        <f t="shared" si="6"/>
        <v>274079996</v>
      </c>
      <c r="Y32" s="21">
        <f t="shared" si="6"/>
        <v>-172055139</v>
      </c>
      <c r="Z32" s="4">
        <f>+IF(X32&lt;&gt;0,+(Y32/X32)*100,0)</f>
        <v>-62.77551864821247</v>
      </c>
      <c r="AA32" s="19">
        <f>SUM(AA33:AA37)</f>
        <v>274079996</v>
      </c>
    </row>
    <row r="33" spans="1:27" ht="12.75">
      <c r="A33" s="5" t="s">
        <v>36</v>
      </c>
      <c r="B33" s="3"/>
      <c r="C33" s="22">
        <v>61828498</v>
      </c>
      <c r="D33" s="22"/>
      <c r="E33" s="23">
        <v>67449491</v>
      </c>
      <c r="F33" s="24">
        <v>79141586</v>
      </c>
      <c r="G33" s="24">
        <v>61807</v>
      </c>
      <c r="H33" s="24">
        <v>298725</v>
      </c>
      <c r="I33" s="24">
        <v>1022740</v>
      </c>
      <c r="J33" s="24">
        <v>1383272</v>
      </c>
      <c r="K33" s="24">
        <v>648810</v>
      </c>
      <c r="L33" s="24">
        <v>435691</v>
      </c>
      <c r="M33" s="24">
        <v>387975</v>
      </c>
      <c r="N33" s="24">
        <v>1472476</v>
      </c>
      <c r="O33" s="24">
        <v>359525</v>
      </c>
      <c r="P33" s="24">
        <v>3025802</v>
      </c>
      <c r="Q33" s="24">
        <v>5864283</v>
      </c>
      <c r="R33" s="24">
        <v>9249610</v>
      </c>
      <c r="S33" s="24">
        <v>1900440</v>
      </c>
      <c r="T33" s="24">
        <v>3201718</v>
      </c>
      <c r="U33" s="24"/>
      <c r="V33" s="24">
        <v>5102158</v>
      </c>
      <c r="W33" s="24">
        <v>17207516</v>
      </c>
      <c r="X33" s="24">
        <v>79141586</v>
      </c>
      <c r="Y33" s="24">
        <v>-61934070</v>
      </c>
      <c r="Z33" s="6">
        <v>-78.26</v>
      </c>
      <c r="AA33" s="22">
        <v>79141586</v>
      </c>
    </row>
    <row r="34" spans="1:27" ht="12.75">
      <c r="A34" s="5" t="s">
        <v>37</v>
      </c>
      <c r="B34" s="3"/>
      <c r="C34" s="22">
        <v>59147454</v>
      </c>
      <c r="D34" s="22"/>
      <c r="E34" s="23">
        <v>60844737</v>
      </c>
      <c r="F34" s="24">
        <v>55785892</v>
      </c>
      <c r="G34" s="24">
        <v>140400</v>
      </c>
      <c r="H34" s="24">
        <v>928816</v>
      </c>
      <c r="I34" s="24">
        <v>2481215</v>
      </c>
      <c r="J34" s="24">
        <v>3550431</v>
      </c>
      <c r="K34" s="24">
        <v>271062</v>
      </c>
      <c r="L34" s="24">
        <v>440929</v>
      </c>
      <c r="M34" s="24">
        <v>456512</v>
      </c>
      <c r="N34" s="24">
        <v>1168503</v>
      </c>
      <c r="O34" s="24">
        <v>1132770</v>
      </c>
      <c r="P34" s="24">
        <v>3872336</v>
      </c>
      <c r="Q34" s="24">
        <v>7200287</v>
      </c>
      <c r="R34" s="24">
        <v>12205393</v>
      </c>
      <c r="S34" s="24">
        <v>868578</v>
      </c>
      <c r="T34" s="24">
        <v>1768370</v>
      </c>
      <c r="U34" s="24"/>
      <c r="V34" s="24">
        <v>2636948</v>
      </c>
      <c r="W34" s="24">
        <v>19561275</v>
      </c>
      <c r="X34" s="24">
        <v>55785892</v>
      </c>
      <c r="Y34" s="24">
        <v>-36224617</v>
      </c>
      <c r="Z34" s="6">
        <v>-64.94</v>
      </c>
      <c r="AA34" s="22">
        <v>55785892</v>
      </c>
    </row>
    <row r="35" spans="1:27" ht="12.75">
      <c r="A35" s="5" t="s">
        <v>38</v>
      </c>
      <c r="B35" s="3"/>
      <c r="C35" s="22">
        <v>104340676</v>
      </c>
      <c r="D35" s="22"/>
      <c r="E35" s="23">
        <v>134836997</v>
      </c>
      <c r="F35" s="24">
        <v>133692870</v>
      </c>
      <c r="G35" s="24">
        <v>3941831</v>
      </c>
      <c r="H35" s="24">
        <v>3484465</v>
      </c>
      <c r="I35" s="24">
        <v>868840</v>
      </c>
      <c r="J35" s="24">
        <v>8295136</v>
      </c>
      <c r="K35" s="24">
        <v>4138503</v>
      </c>
      <c r="L35" s="24">
        <v>6653023</v>
      </c>
      <c r="M35" s="24">
        <v>4917355</v>
      </c>
      <c r="N35" s="24">
        <v>15708881</v>
      </c>
      <c r="O35" s="24">
        <v>241869</v>
      </c>
      <c r="P35" s="24">
        <v>9811247</v>
      </c>
      <c r="Q35" s="24">
        <v>19357752</v>
      </c>
      <c r="R35" s="24">
        <v>29410868</v>
      </c>
      <c r="S35" s="24">
        <v>1295981</v>
      </c>
      <c r="T35" s="24">
        <v>7573920</v>
      </c>
      <c r="U35" s="24"/>
      <c r="V35" s="24">
        <v>8869901</v>
      </c>
      <c r="W35" s="24">
        <v>62284786</v>
      </c>
      <c r="X35" s="24">
        <v>133692870</v>
      </c>
      <c r="Y35" s="24">
        <v>-71408084</v>
      </c>
      <c r="Z35" s="6">
        <v>-53.41</v>
      </c>
      <c r="AA35" s="22">
        <v>133692870</v>
      </c>
    </row>
    <row r="36" spans="1:27" ht="12.75">
      <c r="A36" s="5" t="s">
        <v>39</v>
      </c>
      <c r="B36" s="3"/>
      <c r="C36" s="22">
        <v>4572215</v>
      </c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>
        <v>7282402</v>
      </c>
      <c r="D37" s="25"/>
      <c r="E37" s="26">
        <v>6755077</v>
      </c>
      <c r="F37" s="27">
        <v>5459648</v>
      </c>
      <c r="G37" s="27">
        <v>85538</v>
      </c>
      <c r="H37" s="27">
        <v>388402</v>
      </c>
      <c r="I37" s="27">
        <v>216078</v>
      </c>
      <c r="J37" s="27">
        <v>690018</v>
      </c>
      <c r="K37" s="27">
        <v>-353845</v>
      </c>
      <c r="L37" s="27">
        <v>685544</v>
      </c>
      <c r="M37" s="27">
        <v>257578</v>
      </c>
      <c r="N37" s="27">
        <v>589277</v>
      </c>
      <c r="O37" s="27">
        <v>125550</v>
      </c>
      <c r="P37" s="27">
        <v>330968</v>
      </c>
      <c r="Q37" s="27">
        <v>633132</v>
      </c>
      <c r="R37" s="27">
        <v>1089650</v>
      </c>
      <c r="S37" s="27">
        <v>392999</v>
      </c>
      <c r="T37" s="27">
        <v>209336</v>
      </c>
      <c r="U37" s="27"/>
      <c r="V37" s="27">
        <v>602335</v>
      </c>
      <c r="W37" s="27">
        <v>2971280</v>
      </c>
      <c r="X37" s="27">
        <v>5459648</v>
      </c>
      <c r="Y37" s="27">
        <v>-2488368</v>
      </c>
      <c r="Z37" s="7">
        <v>-45.58</v>
      </c>
      <c r="AA37" s="25">
        <v>5459648</v>
      </c>
    </row>
    <row r="38" spans="1:27" ht="12.75">
      <c r="A38" s="2" t="s">
        <v>41</v>
      </c>
      <c r="B38" s="8"/>
      <c r="C38" s="19">
        <f aca="true" t="shared" si="7" ref="C38:Y38">SUM(C39:C41)</f>
        <v>190244109</v>
      </c>
      <c r="D38" s="19">
        <f>SUM(D39:D41)</f>
        <v>0</v>
      </c>
      <c r="E38" s="20">
        <f t="shared" si="7"/>
        <v>267957648</v>
      </c>
      <c r="F38" s="21">
        <f t="shared" si="7"/>
        <v>304015889</v>
      </c>
      <c r="G38" s="21">
        <f t="shared" si="7"/>
        <v>493025</v>
      </c>
      <c r="H38" s="21">
        <f t="shared" si="7"/>
        <v>1816638</v>
      </c>
      <c r="I38" s="21">
        <f t="shared" si="7"/>
        <v>1466284</v>
      </c>
      <c r="J38" s="21">
        <f t="shared" si="7"/>
        <v>3775947</v>
      </c>
      <c r="K38" s="21">
        <f t="shared" si="7"/>
        <v>1101608</v>
      </c>
      <c r="L38" s="21">
        <f t="shared" si="7"/>
        <v>2098236</v>
      </c>
      <c r="M38" s="21">
        <f t="shared" si="7"/>
        <v>1448204</v>
      </c>
      <c r="N38" s="21">
        <f t="shared" si="7"/>
        <v>4648048</v>
      </c>
      <c r="O38" s="21">
        <f t="shared" si="7"/>
        <v>953068</v>
      </c>
      <c r="P38" s="21">
        <f t="shared" si="7"/>
        <v>9867260</v>
      </c>
      <c r="Q38" s="21">
        <f t="shared" si="7"/>
        <v>24464552</v>
      </c>
      <c r="R38" s="21">
        <f t="shared" si="7"/>
        <v>35284880</v>
      </c>
      <c r="S38" s="21">
        <f t="shared" si="7"/>
        <v>133126</v>
      </c>
      <c r="T38" s="21">
        <f t="shared" si="7"/>
        <v>1107489</v>
      </c>
      <c r="U38" s="21">
        <f t="shared" si="7"/>
        <v>0</v>
      </c>
      <c r="V38" s="21">
        <f t="shared" si="7"/>
        <v>1240615</v>
      </c>
      <c r="W38" s="21">
        <f t="shared" si="7"/>
        <v>44949490</v>
      </c>
      <c r="X38" s="21">
        <f t="shared" si="7"/>
        <v>304015889</v>
      </c>
      <c r="Y38" s="21">
        <f t="shared" si="7"/>
        <v>-259066399</v>
      </c>
      <c r="Z38" s="4">
        <f>+IF(X38&lt;&gt;0,+(Y38/X38)*100,0)</f>
        <v>-85.21475632479196</v>
      </c>
      <c r="AA38" s="19">
        <f>SUM(AA39:AA41)</f>
        <v>304015889</v>
      </c>
    </row>
    <row r="39" spans="1:27" ht="12.75">
      <c r="A39" s="5" t="s">
        <v>42</v>
      </c>
      <c r="B39" s="3"/>
      <c r="C39" s="22">
        <v>37303649</v>
      </c>
      <c r="D39" s="22"/>
      <c r="E39" s="23">
        <v>49012090</v>
      </c>
      <c r="F39" s="24">
        <v>51568600</v>
      </c>
      <c r="G39" s="24">
        <v>296219</v>
      </c>
      <c r="H39" s="24">
        <v>1465151</v>
      </c>
      <c r="I39" s="24">
        <v>445788</v>
      </c>
      <c r="J39" s="24">
        <v>2207158</v>
      </c>
      <c r="K39" s="24">
        <v>745495</v>
      </c>
      <c r="L39" s="24">
        <v>851130</v>
      </c>
      <c r="M39" s="24">
        <v>904403</v>
      </c>
      <c r="N39" s="24">
        <v>2501028</v>
      </c>
      <c r="O39" s="24">
        <v>258620</v>
      </c>
      <c r="P39" s="24">
        <v>2430599</v>
      </c>
      <c r="Q39" s="24">
        <v>8901972</v>
      </c>
      <c r="R39" s="24">
        <v>11591191</v>
      </c>
      <c r="S39" s="24">
        <v>31646</v>
      </c>
      <c r="T39" s="24">
        <v>56616</v>
      </c>
      <c r="U39" s="24"/>
      <c r="V39" s="24">
        <v>88262</v>
      </c>
      <c r="W39" s="24">
        <v>16387639</v>
      </c>
      <c r="X39" s="24">
        <v>51568600</v>
      </c>
      <c r="Y39" s="24">
        <v>-35180961</v>
      </c>
      <c r="Z39" s="6">
        <v>-68.22</v>
      </c>
      <c r="AA39" s="22">
        <v>51568600</v>
      </c>
    </row>
    <row r="40" spans="1:27" ht="12.75">
      <c r="A40" s="5" t="s">
        <v>43</v>
      </c>
      <c r="B40" s="3"/>
      <c r="C40" s="22">
        <v>149327131</v>
      </c>
      <c r="D40" s="22"/>
      <c r="E40" s="23">
        <v>212205701</v>
      </c>
      <c r="F40" s="24">
        <v>245749289</v>
      </c>
      <c r="G40" s="24">
        <v>196806</v>
      </c>
      <c r="H40" s="24">
        <v>270224</v>
      </c>
      <c r="I40" s="24">
        <v>963353</v>
      </c>
      <c r="J40" s="24">
        <v>1430383</v>
      </c>
      <c r="K40" s="24">
        <v>221173</v>
      </c>
      <c r="L40" s="24">
        <v>753749</v>
      </c>
      <c r="M40" s="24">
        <v>523991</v>
      </c>
      <c r="N40" s="24">
        <v>1498913</v>
      </c>
      <c r="O40" s="24">
        <v>582105</v>
      </c>
      <c r="P40" s="24">
        <v>6924981</v>
      </c>
      <c r="Q40" s="24">
        <v>14474627</v>
      </c>
      <c r="R40" s="24">
        <v>21981713</v>
      </c>
      <c r="S40" s="24">
        <v>109520</v>
      </c>
      <c r="T40" s="24">
        <v>767377</v>
      </c>
      <c r="U40" s="24"/>
      <c r="V40" s="24">
        <v>876897</v>
      </c>
      <c r="W40" s="24">
        <v>25787906</v>
      </c>
      <c r="X40" s="24">
        <v>245749289</v>
      </c>
      <c r="Y40" s="24">
        <v>-219961383</v>
      </c>
      <c r="Z40" s="6">
        <v>-89.51</v>
      </c>
      <c r="AA40" s="22">
        <v>245749289</v>
      </c>
    </row>
    <row r="41" spans="1:27" ht="12.75">
      <c r="A41" s="5" t="s">
        <v>44</v>
      </c>
      <c r="B41" s="3"/>
      <c r="C41" s="22">
        <v>3613329</v>
      </c>
      <c r="D41" s="22"/>
      <c r="E41" s="23">
        <v>6739857</v>
      </c>
      <c r="F41" s="24">
        <v>6698000</v>
      </c>
      <c r="G41" s="24"/>
      <c r="H41" s="24">
        <v>81263</v>
      </c>
      <c r="I41" s="24">
        <v>57143</v>
      </c>
      <c r="J41" s="24">
        <v>138406</v>
      </c>
      <c r="K41" s="24">
        <v>134940</v>
      </c>
      <c r="L41" s="24">
        <v>493357</v>
      </c>
      <c r="M41" s="24">
        <v>19810</v>
      </c>
      <c r="N41" s="24">
        <v>648107</v>
      </c>
      <c r="O41" s="24">
        <v>112343</v>
      </c>
      <c r="P41" s="24">
        <v>511680</v>
      </c>
      <c r="Q41" s="24">
        <v>1087953</v>
      </c>
      <c r="R41" s="24">
        <v>1711976</v>
      </c>
      <c r="S41" s="24">
        <v>-8040</v>
      </c>
      <c r="T41" s="24">
        <v>283496</v>
      </c>
      <c r="U41" s="24"/>
      <c r="V41" s="24">
        <v>275456</v>
      </c>
      <c r="W41" s="24">
        <v>2773945</v>
      </c>
      <c r="X41" s="24">
        <v>6698000</v>
      </c>
      <c r="Y41" s="24">
        <v>-3924055</v>
      </c>
      <c r="Z41" s="6">
        <v>-58.59</v>
      </c>
      <c r="AA41" s="22">
        <v>6698000</v>
      </c>
    </row>
    <row r="42" spans="1:27" ht="12.75">
      <c r="A42" s="2" t="s">
        <v>45</v>
      </c>
      <c r="B42" s="8"/>
      <c r="C42" s="19">
        <f aca="true" t="shared" si="8" ref="C42:Y42">SUM(C43:C46)</f>
        <v>764624405</v>
      </c>
      <c r="D42" s="19">
        <f>SUM(D43:D46)</f>
        <v>0</v>
      </c>
      <c r="E42" s="20">
        <f t="shared" si="8"/>
        <v>890374178</v>
      </c>
      <c r="F42" s="21">
        <f t="shared" si="8"/>
        <v>938630598</v>
      </c>
      <c r="G42" s="21">
        <f t="shared" si="8"/>
        <v>9233051</v>
      </c>
      <c r="H42" s="21">
        <f t="shared" si="8"/>
        <v>68063505</v>
      </c>
      <c r="I42" s="21">
        <f t="shared" si="8"/>
        <v>89856402</v>
      </c>
      <c r="J42" s="21">
        <f t="shared" si="8"/>
        <v>167152958</v>
      </c>
      <c r="K42" s="21">
        <f t="shared" si="8"/>
        <v>50885323</v>
      </c>
      <c r="L42" s="21">
        <f t="shared" si="8"/>
        <v>57410212</v>
      </c>
      <c r="M42" s="21">
        <f t="shared" si="8"/>
        <v>43192336</v>
      </c>
      <c r="N42" s="21">
        <f t="shared" si="8"/>
        <v>151487871</v>
      </c>
      <c r="O42" s="21">
        <f t="shared" si="8"/>
        <v>40957499</v>
      </c>
      <c r="P42" s="21">
        <f t="shared" si="8"/>
        <v>50499027</v>
      </c>
      <c r="Q42" s="21">
        <f t="shared" si="8"/>
        <v>75324070</v>
      </c>
      <c r="R42" s="21">
        <f t="shared" si="8"/>
        <v>166780596</v>
      </c>
      <c r="S42" s="21">
        <f t="shared" si="8"/>
        <v>40596544</v>
      </c>
      <c r="T42" s="21">
        <f t="shared" si="8"/>
        <v>39302687</v>
      </c>
      <c r="U42" s="21">
        <f t="shared" si="8"/>
        <v>0</v>
      </c>
      <c r="V42" s="21">
        <f t="shared" si="8"/>
        <v>79899231</v>
      </c>
      <c r="W42" s="21">
        <f t="shared" si="8"/>
        <v>565320656</v>
      </c>
      <c r="X42" s="21">
        <f t="shared" si="8"/>
        <v>938630598</v>
      </c>
      <c r="Y42" s="21">
        <f t="shared" si="8"/>
        <v>-373309942</v>
      </c>
      <c r="Z42" s="4">
        <f>+IF(X42&lt;&gt;0,+(Y42/X42)*100,0)</f>
        <v>-39.771763545257876</v>
      </c>
      <c r="AA42" s="19">
        <f>SUM(AA43:AA46)</f>
        <v>938630598</v>
      </c>
    </row>
    <row r="43" spans="1:27" ht="12.75">
      <c r="A43" s="5" t="s">
        <v>46</v>
      </c>
      <c r="B43" s="3"/>
      <c r="C43" s="22">
        <v>559476574</v>
      </c>
      <c r="D43" s="22"/>
      <c r="E43" s="23">
        <v>633793566</v>
      </c>
      <c r="F43" s="24">
        <v>650170783</v>
      </c>
      <c r="G43" s="24">
        <v>7077656</v>
      </c>
      <c r="H43" s="24">
        <v>61594287</v>
      </c>
      <c r="I43" s="24">
        <v>82203472</v>
      </c>
      <c r="J43" s="24">
        <v>150875415</v>
      </c>
      <c r="K43" s="24">
        <v>46171813</v>
      </c>
      <c r="L43" s="24">
        <v>44933728</v>
      </c>
      <c r="M43" s="24">
        <v>39878019</v>
      </c>
      <c r="N43" s="24">
        <v>130983560</v>
      </c>
      <c r="O43" s="24">
        <v>34869972</v>
      </c>
      <c r="P43" s="24">
        <v>38401689</v>
      </c>
      <c r="Q43" s="24">
        <v>49617564</v>
      </c>
      <c r="R43" s="24">
        <v>122889225</v>
      </c>
      <c r="S43" s="24">
        <v>38800902</v>
      </c>
      <c r="T43" s="24">
        <v>31761734</v>
      </c>
      <c r="U43" s="24"/>
      <c r="V43" s="24">
        <v>70562636</v>
      </c>
      <c r="W43" s="24">
        <v>475310836</v>
      </c>
      <c r="X43" s="24">
        <v>650170783</v>
      </c>
      <c r="Y43" s="24">
        <v>-174859947</v>
      </c>
      <c r="Z43" s="6">
        <v>-26.89</v>
      </c>
      <c r="AA43" s="22">
        <v>650170783</v>
      </c>
    </row>
    <row r="44" spans="1:27" ht="12.75">
      <c r="A44" s="5" t="s">
        <v>47</v>
      </c>
      <c r="B44" s="3"/>
      <c r="C44" s="22">
        <v>81707523</v>
      </c>
      <c r="D44" s="22"/>
      <c r="E44" s="23">
        <v>105004305</v>
      </c>
      <c r="F44" s="24">
        <v>112147514</v>
      </c>
      <c r="G44" s="24">
        <v>711044</v>
      </c>
      <c r="H44" s="24">
        <v>2187029</v>
      </c>
      <c r="I44" s="24">
        <v>3055047</v>
      </c>
      <c r="J44" s="24">
        <v>5953120</v>
      </c>
      <c r="K44" s="24">
        <v>953442</v>
      </c>
      <c r="L44" s="24">
        <v>5394353</v>
      </c>
      <c r="M44" s="24">
        <v>1229817</v>
      </c>
      <c r="N44" s="24">
        <v>7577612</v>
      </c>
      <c r="O44" s="24">
        <v>3155686</v>
      </c>
      <c r="P44" s="24">
        <v>4338763</v>
      </c>
      <c r="Q44" s="24">
        <v>11591043</v>
      </c>
      <c r="R44" s="24">
        <v>19085492</v>
      </c>
      <c r="S44" s="24">
        <v>202792</v>
      </c>
      <c r="T44" s="24">
        <v>2724744</v>
      </c>
      <c r="U44" s="24"/>
      <c r="V44" s="24">
        <v>2927536</v>
      </c>
      <c r="W44" s="24">
        <v>35543760</v>
      </c>
      <c r="X44" s="24">
        <v>112147514</v>
      </c>
      <c r="Y44" s="24">
        <v>-76603754</v>
      </c>
      <c r="Z44" s="6">
        <v>-68.31</v>
      </c>
      <c r="AA44" s="22">
        <v>112147514</v>
      </c>
    </row>
    <row r="45" spans="1:27" ht="12.75">
      <c r="A45" s="5" t="s">
        <v>48</v>
      </c>
      <c r="B45" s="3"/>
      <c r="C45" s="25">
        <v>73496340</v>
      </c>
      <c r="D45" s="25"/>
      <c r="E45" s="26">
        <v>98120739</v>
      </c>
      <c r="F45" s="27">
        <v>117766364</v>
      </c>
      <c r="G45" s="27">
        <v>174735</v>
      </c>
      <c r="H45" s="27">
        <v>1851483</v>
      </c>
      <c r="I45" s="27">
        <v>4420060</v>
      </c>
      <c r="J45" s="27">
        <v>6446278</v>
      </c>
      <c r="K45" s="27">
        <v>1186508</v>
      </c>
      <c r="L45" s="27">
        <v>2772658</v>
      </c>
      <c r="M45" s="27">
        <v>1781076</v>
      </c>
      <c r="N45" s="27">
        <v>5740242</v>
      </c>
      <c r="O45" s="27">
        <v>583349</v>
      </c>
      <c r="P45" s="27">
        <v>2506338</v>
      </c>
      <c r="Q45" s="27">
        <v>6319566</v>
      </c>
      <c r="R45" s="27">
        <v>9409253</v>
      </c>
      <c r="S45" s="27">
        <v>327317</v>
      </c>
      <c r="T45" s="27">
        <v>1970326</v>
      </c>
      <c r="U45" s="27"/>
      <c r="V45" s="27">
        <v>2297643</v>
      </c>
      <c r="W45" s="27">
        <v>23893416</v>
      </c>
      <c r="X45" s="27">
        <v>117766364</v>
      </c>
      <c r="Y45" s="27">
        <v>-93872948</v>
      </c>
      <c r="Z45" s="7">
        <v>-79.71</v>
      </c>
      <c r="AA45" s="25">
        <v>117766364</v>
      </c>
    </row>
    <row r="46" spans="1:27" ht="12.75">
      <c r="A46" s="5" t="s">
        <v>49</v>
      </c>
      <c r="B46" s="3"/>
      <c r="C46" s="22">
        <v>49943968</v>
      </c>
      <c r="D46" s="22"/>
      <c r="E46" s="23">
        <v>53455568</v>
      </c>
      <c r="F46" s="24">
        <v>58545937</v>
      </c>
      <c r="G46" s="24">
        <v>1269616</v>
      </c>
      <c r="H46" s="24">
        <v>2430706</v>
      </c>
      <c r="I46" s="24">
        <v>177823</v>
      </c>
      <c r="J46" s="24">
        <v>3878145</v>
      </c>
      <c r="K46" s="24">
        <v>2573560</v>
      </c>
      <c r="L46" s="24">
        <v>4309473</v>
      </c>
      <c r="M46" s="24">
        <v>303424</v>
      </c>
      <c r="N46" s="24">
        <v>7186457</v>
      </c>
      <c r="O46" s="24">
        <v>2348492</v>
      </c>
      <c r="P46" s="24">
        <v>5252237</v>
      </c>
      <c r="Q46" s="24">
        <v>7795897</v>
      </c>
      <c r="R46" s="24">
        <v>15396626</v>
      </c>
      <c r="S46" s="24">
        <v>1265533</v>
      </c>
      <c r="T46" s="24">
        <v>2845883</v>
      </c>
      <c r="U46" s="24"/>
      <c r="V46" s="24">
        <v>4111416</v>
      </c>
      <c r="W46" s="24">
        <v>30572644</v>
      </c>
      <c r="X46" s="24">
        <v>58545937</v>
      </c>
      <c r="Y46" s="24">
        <v>-27973293</v>
      </c>
      <c r="Z46" s="6">
        <v>-47.78</v>
      </c>
      <c r="AA46" s="22">
        <v>58545937</v>
      </c>
    </row>
    <row r="47" spans="1:27" ht="12.75">
      <c r="A47" s="2" t="s">
        <v>50</v>
      </c>
      <c r="B47" s="8" t="s">
        <v>51</v>
      </c>
      <c r="C47" s="19">
        <v>26057</v>
      </c>
      <c r="D47" s="19"/>
      <c r="E47" s="20">
        <v>100000</v>
      </c>
      <c r="F47" s="21">
        <v>370000</v>
      </c>
      <c r="G47" s="21"/>
      <c r="H47" s="21"/>
      <c r="I47" s="21"/>
      <c r="J47" s="21"/>
      <c r="K47" s="21"/>
      <c r="L47" s="21"/>
      <c r="M47" s="21"/>
      <c r="N47" s="21"/>
      <c r="O47" s="21"/>
      <c r="P47" s="21">
        <v>11450</v>
      </c>
      <c r="Q47" s="21"/>
      <c r="R47" s="21">
        <v>11450</v>
      </c>
      <c r="S47" s="21">
        <v>10811</v>
      </c>
      <c r="T47" s="21"/>
      <c r="U47" s="21"/>
      <c r="V47" s="21">
        <v>10811</v>
      </c>
      <c r="W47" s="21">
        <v>22261</v>
      </c>
      <c r="X47" s="21">
        <v>370000</v>
      </c>
      <c r="Y47" s="21">
        <v>-347739</v>
      </c>
      <c r="Z47" s="4">
        <v>-93.98</v>
      </c>
      <c r="AA47" s="19">
        <v>370000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1743717067</v>
      </c>
      <c r="D48" s="40">
        <f>+D28+D32+D38+D42+D47</f>
        <v>0</v>
      </c>
      <c r="E48" s="41">
        <f t="shared" si="9"/>
        <v>1818848430</v>
      </c>
      <c r="F48" s="42">
        <f t="shared" si="9"/>
        <v>1898790419</v>
      </c>
      <c r="G48" s="42">
        <f t="shared" si="9"/>
        <v>22908075</v>
      </c>
      <c r="H48" s="42">
        <f t="shared" si="9"/>
        <v>85318203</v>
      </c>
      <c r="I48" s="42">
        <f t="shared" si="9"/>
        <v>107562874</v>
      </c>
      <c r="J48" s="42">
        <f t="shared" si="9"/>
        <v>215789152</v>
      </c>
      <c r="K48" s="42">
        <f t="shared" si="9"/>
        <v>73072486</v>
      </c>
      <c r="L48" s="42">
        <f t="shared" si="9"/>
        <v>88797867</v>
      </c>
      <c r="M48" s="42">
        <f t="shared" si="9"/>
        <v>62680652</v>
      </c>
      <c r="N48" s="42">
        <f t="shared" si="9"/>
        <v>224551005</v>
      </c>
      <c r="O48" s="42">
        <f t="shared" si="9"/>
        <v>54517121</v>
      </c>
      <c r="P48" s="42">
        <f t="shared" si="9"/>
        <v>99381707</v>
      </c>
      <c r="Q48" s="42">
        <f t="shared" si="9"/>
        <v>188701777</v>
      </c>
      <c r="R48" s="42">
        <f t="shared" si="9"/>
        <v>342600605</v>
      </c>
      <c r="S48" s="42">
        <f t="shared" si="9"/>
        <v>57364104</v>
      </c>
      <c r="T48" s="42">
        <f t="shared" si="9"/>
        <v>71378815</v>
      </c>
      <c r="U48" s="42">
        <f t="shared" si="9"/>
        <v>0</v>
      </c>
      <c r="V48" s="42">
        <f t="shared" si="9"/>
        <v>128742919</v>
      </c>
      <c r="W48" s="42">
        <f t="shared" si="9"/>
        <v>911683681</v>
      </c>
      <c r="X48" s="42">
        <f t="shared" si="9"/>
        <v>1898790419</v>
      </c>
      <c r="Y48" s="42">
        <f t="shared" si="9"/>
        <v>-987106738</v>
      </c>
      <c r="Z48" s="43">
        <f>+IF(X48&lt;&gt;0,+(Y48/X48)*100,0)</f>
        <v>-51.98608167192358</v>
      </c>
      <c r="AA48" s="40">
        <f>+AA28+AA32+AA38+AA42+AA47</f>
        <v>1898790419</v>
      </c>
    </row>
    <row r="49" spans="1:27" ht="12.75">
      <c r="A49" s="14" t="s">
        <v>79</v>
      </c>
      <c r="B49" s="15"/>
      <c r="C49" s="44">
        <f aca="true" t="shared" si="10" ref="C49:Y49">+C25-C48</f>
        <v>-15561357</v>
      </c>
      <c r="D49" s="44">
        <f>+D25-D48</f>
        <v>0</v>
      </c>
      <c r="E49" s="45">
        <f t="shared" si="10"/>
        <v>75966855</v>
      </c>
      <c r="F49" s="46">
        <f t="shared" si="10"/>
        <v>-75397242</v>
      </c>
      <c r="G49" s="46">
        <f t="shared" si="10"/>
        <v>87525428</v>
      </c>
      <c r="H49" s="46">
        <f t="shared" si="10"/>
        <v>152360907</v>
      </c>
      <c r="I49" s="46">
        <f t="shared" si="10"/>
        <v>15405426</v>
      </c>
      <c r="J49" s="46">
        <f t="shared" si="10"/>
        <v>255291761</v>
      </c>
      <c r="K49" s="46">
        <f t="shared" si="10"/>
        <v>36383640</v>
      </c>
      <c r="L49" s="46">
        <f t="shared" si="10"/>
        <v>45257081</v>
      </c>
      <c r="M49" s="46">
        <f t="shared" si="10"/>
        <v>130277063</v>
      </c>
      <c r="N49" s="46">
        <f t="shared" si="10"/>
        <v>211917784</v>
      </c>
      <c r="O49" s="46">
        <f t="shared" si="10"/>
        <v>63089637</v>
      </c>
      <c r="P49" s="46">
        <f t="shared" si="10"/>
        <v>25529141</v>
      </c>
      <c r="Q49" s="46">
        <f t="shared" si="10"/>
        <v>-32803012</v>
      </c>
      <c r="R49" s="46">
        <f t="shared" si="10"/>
        <v>55815766</v>
      </c>
      <c r="S49" s="46">
        <f t="shared" si="10"/>
        <v>-41486078</v>
      </c>
      <c r="T49" s="46">
        <f t="shared" si="10"/>
        <v>94894067</v>
      </c>
      <c r="U49" s="46">
        <f t="shared" si="10"/>
        <v>0</v>
      </c>
      <c r="V49" s="46">
        <f t="shared" si="10"/>
        <v>53407989</v>
      </c>
      <c r="W49" s="46">
        <f t="shared" si="10"/>
        <v>576433300</v>
      </c>
      <c r="X49" s="46">
        <f>IF(F25=F48,0,X25-X48)</f>
        <v>-75397242</v>
      </c>
      <c r="Y49" s="46">
        <f t="shared" si="10"/>
        <v>651830542</v>
      </c>
      <c r="Z49" s="47">
        <f>+IF(X49&lt;&gt;0,+(Y49/X49)*100,0)</f>
        <v>-864.5283629870706</v>
      </c>
      <c r="AA49" s="44">
        <f>+AA25-AA48</f>
        <v>-75397242</v>
      </c>
    </row>
    <row r="50" spans="1:27" ht="12.75">
      <c r="A50" s="16" t="s">
        <v>80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85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188838744</v>
      </c>
      <c r="D5" s="19">
        <f>SUM(D6:D8)</f>
        <v>0</v>
      </c>
      <c r="E5" s="20">
        <f t="shared" si="0"/>
        <v>199739400</v>
      </c>
      <c r="F5" s="21">
        <f t="shared" si="0"/>
        <v>202405752</v>
      </c>
      <c r="G5" s="21">
        <f t="shared" si="0"/>
        <v>79176019</v>
      </c>
      <c r="H5" s="21">
        <f t="shared" si="0"/>
        <v>175619</v>
      </c>
      <c r="I5" s="21">
        <f t="shared" si="0"/>
        <v>348099</v>
      </c>
      <c r="J5" s="21">
        <f t="shared" si="0"/>
        <v>79699737</v>
      </c>
      <c r="K5" s="21">
        <f t="shared" si="0"/>
        <v>474785</v>
      </c>
      <c r="L5" s="21">
        <f t="shared" si="0"/>
        <v>662946</v>
      </c>
      <c r="M5" s="21">
        <f t="shared" si="0"/>
        <v>63437465</v>
      </c>
      <c r="N5" s="21">
        <f t="shared" si="0"/>
        <v>64575196</v>
      </c>
      <c r="O5" s="21">
        <f t="shared" si="0"/>
        <v>186289</v>
      </c>
      <c r="P5" s="21">
        <f t="shared" si="0"/>
        <v>307869</v>
      </c>
      <c r="Q5" s="21">
        <f t="shared" si="0"/>
        <v>47358073</v>
      </c>
      <c r="R5" s="21">
        <f t="shared" si="0"/>
        <v>47852231</v>
      </c>
      <c r="S5" s="21">
        <f t="shared" si="0"/>
        <v>196330</v>
      </c>
      <c r="T5" s="21">
        <f t="shared" si="0"/>
        <v>5317551</v>
      </c>
      <c r="U5" s="21">
        <f t="shared" si="0"/>
        <v>2104223</v>
      </c>
      <c r="V5" s="21">
        <f t="shared" si="0"/>
        <v>7618104</v>
      </c>
      <c r="W5" s="21">
        <f t="shared" si="0"/>
        <v>199745268</v>
      </c>
      <c r="X5" s="21">
        <f t="shared" si="0"/>
        <v>202405752</v>
      </c>
      <c r="Y5" s="21">
        <f t="shared" si="0"/>
        <v>-2660484</v>
      </c>
      <c r="Z5" s="4">
        <f>+IF(X5&lt;&gt;0,+(Y5/X5)*100,0)</f>
        <v>-1.314431024667718</v>
      </c>
      <c r="AA5" s="19">
        <f>SUM(AA6:AA8)</f>
        <v>202405752</v>
      </c>
    </row>
    <row r="6" spans="1:27" ht="12.75">
      <c r="A6" s="5" t="s">
        <v>32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>
        <v>5038</v>
      </c>
      <c r="M6" s="24">
        <v>4452</v>
      </c>
      <c r="N6" s="24">
        <v>9490</v>
      </c>
      <c r="O6" s="24"/>
      <c r="P6" s="24">
        <v>4634</v>
      </c>
      <c r="Q6" s="24"/>
      <c r="R6" s="24">
        <v>4634</v>
      </c>
      <c r="S6" s="24"/>
      <c r="T6" s="24"/>
      <c r="U6" s="24"/>
      <c r="V6" s="24"/>
      <c r="W6" s="24">
        <v>14124</v>
      </c>
      <c r="X6" s="24"/>
      <c r="Y6" s="24">
        <v>14124</v>
      </c>
      <c r="Z6" s="6"/>
      <c r="AA6" s="22"/>
    </row>
    <row r="7" spans="1:27" ht="12.75">
      <c r="A7" s="5" t="s">
        <v>33</v>
      </c>
      <c r="B7" s="3"/>
      <c r="C7" s="25">
        <v>188838744</v>
      </c>
      <c r="D7" s="25"/>
      <c r="E7" s="26">
        <v>199739400</v>
      </c>
      <c r="F7" s="27">
        <v>202405752</v>
      </c>
      <c r="G7" s="27">
        <v>79176019</v>
      </c>
      <c r="H7" s="27">
        <v>175619</v>
      </c>
      <c r="I7" s="27">
        <v>348099</v>
      </c>
      <c r="J7" s="27">
        <v>79699737</v>
      </c>
      <c r="K7" s="27">
        <v>474785</v>
      </c>
      <c r="L7" s="27">
        <v>657908</v>
      </c>
      <c r="M7" s="27">
        <v>63433013</v>
      </c>
      <c r="N7" s="27">
        <v>64565706</v>
      </c>
      <c r="O7" s="27">
        <v>186289</v>
      </c>
      <c r="P7" s="27">
        <v>303235</v>
      </c>
      <c r="Q7" s="27">
        <v>47358073</v>
      </c>
      <c r="R7" s="27">
        <v>47847597</v>
      </c>
      <c r="S7" s="27">
        <v>196330</v>
      </c>
      <c r="T7" s="27">
        <v>5317551</v>
      </c>
      <c r="U7" s="27">
        <v>2104223</v>
      </c>
      <c r="V7" s="27">
        <v>7618104</v>
      </c>
      <c r="W7" s="27">
        <v>199731144</v>
      </c>
      <c r="X7" s="27">
        <v>202405752</v>
      </c>
      <c r="Y7" s="27">
        <v>-2674608</v>
      </c>
      <c r="Z7" s="7">
        <v>-1.32</v>
      </c>
      <c r="AA7" s="25">
        <v>202405752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447000</v>
      </c>
      <c r="U9" s="21">
        <f t="shared" si="1"/>
        <v>0</v>
      </c>
      <c r="V9" s="21">
        <f t="shared" si="1"/>
        <v>447000</v>
      </c>
      <c r="W9" s="21">
        <f t="shared" si="1"/>
        <v>447000</v>
      </c>
      <c r="X9" s="21">
        <f t="shared" si="1"/>
        <v>0</v>
      </c>
      <c r="Y9" s="21">
        <f t="shared" si="1"/>
        <v>447000</v>
      </c>
      <c r="Z9" s="4">
        <f>+IF(X9&lt;&gt;0,+(Y9/X9)*100,0)</f>
        <v>0</v>
      </c>
      <c r="AA9" s="19">
        <f>SUM(AA10:AA14)</f>
        <v>0</v>
      </c>
    </row>
    <row r="10" spans="1:27" ht="12.75">
      <c r="A10" s="5" t="s">
        <v>36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>
        <v>447000</v>
      </c>
      <c r="U10" s="24"/>
      <c r="V10" s="24">
        <v>447000</v>
      </c>
      <c r="W10" s="24">
        <v>447000</v>
      </c>
      <c r="X10" s="24"/>
      <c r="Y10" s="24">
        <v>447000</v>
      </c>
      <c r="Z10" s="6"/>
      <c r="AA10" s="22"/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395518</v>
      </c>
      <c r="D15" s="19">
        <f>SUM(D16:D18)</f>
        <v>0</v>
      </c>
      <c r="E15" s="20">
        <f t="shared" si="2"/>
        <v>350000</v>
      </c>
      <c r="F15" s="21">
        <f t="shared" si="2"/>
        <v>350000</v>
      </c>
      <c r="G15" s="21">
        <f t="shared" si="2"/>
        <v>38497</v>
      </c>
      <c r="H15" s="21">
        <f t="shared" si="2"/>
        <v>55825</v>
      </c>
      <c r="I15" s="21">
        <f t="shared" si="2"/>
        <v>53845</v>
      </c>
      <c r="J15" s="21">
        <f t="shared" si="2"/>
        <v>148167</v>
      </c>
      <c r="K15" s="21">
        <f t="shared" si="2"/>
        <v>49588</v>
      </c>
      <c r="L15" s="21">
        <f t="shared" si="2"/>
        <v>56774</v>
      </c>
      <c r="M15" s="21">
        <f t="shared" si="2"/>
        <v>22176</v>
      </c>
      <c r="N15" s="21">
        <f t="shared" si="2"/>
        <v>128538</v>
      </c>
      <c r="O15" s="21">
        <f t="shared" si="2"/>
        <v>40355</v>
      </c>
      <c r="P15" s="21">
        <f t="shared" si="2"/>
        <v>50334</v>
      </c>
      <c r="Q15" s="21">
        <f t="shared" si="2"/>
        <v>27842</v>
      </c>
      <c r="R15" s="21">
        <f t="shared" si="2"/>
        <v>118531</v>
      </c>
      <c r="S15" s="21">
        <f t="shared" si="2"/>
        <v>18270</v>
      </c>
      <c r="T15" s="21">
        <f t="shared" si="2"/>
        <v>23645</v>
      </c>
      <c r="U15" s="21">
        <f t="shared" si="2"/>
        <v>31692</v>
      </c>
      <c r="V15" s="21">
        <f t="shared" si="2"/>
        <v>73607</v>
      </c>
      <c r="W15" s="21">
        <f t="shared" si="2"/>
        <v>468843</v>
      </c>
      <c r="X15" s="21">
        <f t="shared" si="2"/>
        <v>350000</v>
      </c>
      <c r="Y15" s="21">
        <f t="shared" si="2"/>
        <v>118843</v>
      </c>
      <c r="Z15" s="4">
        <f>+IF(X15&lt;&gt;0,+(Y15/X15)*100,0)</f>
        <v>33.95514285714285</v>
      </c>
      <c r="AA15" s="19">
        <f>SUM(AA16:AA18)</f>
        <v>350000</v>
      </c>
    </row>
    <row r="16" spans="1:27" ht="12.75">
      <c r="A16" s="5" t="s">
        <v>42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/>
      <c r="AA16" s="22"/>
    </row>
    <row r="17" spans="1:27" ht="12.75">
      <c r="A17" s="5" t="s">
        <v>43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/>
      <c r="AA17" s="22"/>
    </row>
    <row r="18" spans="1:27" ht="12.75">
      <c r="A18" s="5" t="s">
        <v>44</v>
      </c>
      <c r="B18" s="3"/>
      <c r="C18" s="22">
        <v>395518</v>
      </c>
      <c r="D18" s="22"/>
      <c r="E18" s="23">
        <v>350000</v>
      </c>
      <c r="F18" s="24">
        <v>350000</v>
      </c>
      <c r="G18" s="24">
        <v>38497</v>
      </c>
      <c r="H18" s="24">
        <v>55825</v>
      </c>
      <c r="I18" s="24">
        <v>53845</v>
      </c>
      <c r="J18" s="24">
        <v>148167</v>
      </c>
      <c r="K18" s="24">
        <v>49588</v>
      </c>
      <c r="L18" s="24">
        <v>56774</v>
      </c>
      <c r="M18" s="24">
        <v>22176</v>
      </c>
      <c r="N18" s="24">
        <v>128538</v>
      </c>
      <c r="O18" s="24">
        <v>40355</v>
      </c>
      <c r="P18" s="24">
        <v>50334</v>
      </c>
      <c r="Q18" s="24">
        <v>27842</v>
      </c>
      <c r="R18" s="24">
        <v>118531</v>
      </c>
      <c r="S18" s="24">
        <v>18270</v>
      </c>
      <c r="T18" s="24">
        <v>23645</v>
      </c>
      <c r="U18" s="24">
        <v>31692</v>
      </c>
      <c r="V18" s="24">
        <v>73607</v>
      </c>
      <c r="W18" s="24">
        <v>468843</v>
      </c>
      <c r="X18" s="24">
        <v>350000</v>
      </c>
      <c r="Y18" s="24">
        <v>118843</v>
      </c>
      <c r="Z18" s="6">
        <v>33.96</v>
      </c>
      <c r="AA18" s="22">
        <v>350000</v>
      </c>
    </row>
    <row r="19" spans="1:27" ht="12.75">
      <c r="A19" s="2" t="s">
        <v>45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2.75">
      <c r="A20" s="5" t="s">
        <v>46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/>
      <c r="AA20" s="22"/>
    </row>
    <row r="21" spans="1:27" ht="12.75">
      <c r="A21" s="5" t="s">
        <v>47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/>
      <c r="AA21" s="22"/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25"/>
    </row>
    <row r="23" spans="1:27" ht="12.75">
      <c r="A23" s="5" t="s">
        <v>49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/>
      <c r="AA23" s="22"/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189234262</v>
      </c>
      <c r="D25" s="40">
        <f>+D5+D9+D15+D19+D24</f>
        <v>0</v>
      </c>
      <c r="E25" s="41">
        <f t="shared" si="4"/>
        <v>200089400</v>
      </c>
      <c r="F25" s="42">
        <f t="shared" si="4"/>
        <v>202755752</v>
      </c>
      <c r="G25" s="42">
        <f t="shared" si="4"/>
        <v>79214516</v>
      </c>
      <c r="H25" s="42">
        <f t="shared" si="4"/>
        <v>231444</v>
      </c>
      <c r="I25" s="42">
        <f t="shared" si="4"/>
        <v>401944</v>
      </c>
      <c r="J25" s="42">
        <f t="shared" si="4"/>
        <v>79847904</v>
      </c>
      <c r="K25" s="42">
        <f t="shared" si="4"/>
        <v>524373</v>
      </c>
      <c r="L25" s="42">
        <f t="shared" si="4"/>
        <v>719720</v>
      </c>
      <c r="M25" s="42">
        <f t="shared" si="4"/>
        <v>63459641</v>
      </c>
      <c r="N25" s="42">
        <f t="shared" si="4"/>
        <v>64703734</v>
      </c>
      <c r="O25" s="42">
        <f t="shared" si="4"/>
        <v>226644</v>
      </c>
      <c r="P25" s="42">
        <f t="shared" si="4"/>
        <v>358203</v>
      </c>
      <c r="Q25" s="42">
        <f t="shared" si="4"/>
        <v>47385915</v>
      </c>
      <c r="R25" s="42">
        <f t="shared" si="4"/>
        <v>47970762</v>
      </c>
      <c r="S25" s="42">
        <f t="shared" si="4"/>
        <v>214600</v>
      </c>
      <c r="T25" s="42">
        <f t="shared" si="4"/>
        <v>5788196</v>
      </c>
      <c r="U25" s="42">
        <f t="shared" si="4"/>
        <v>2135915</v>
      </c>
      <c r="V25" s="42">
        <f t="shared" si="4"/>
        <v>8138711</v>
      </c>
      <c r="W25" s="42">
        <f t="shared" si="4"/>
        <v>200661111</v>
      </c>
      <c r="X25" s="42">
        <f t="shared" si="4"/>
        <v>202755752</v>
      </c>
      <c r="Y25" s="42">
        <f t="shared" si="4"/>
        <v>-2094641</v>
      </c>
      <c r="Z25" s="43">
        <f>+IF(X25&lt;&gt;0,+(Y25/X25)*100,0)</f>
        <v>-1.0330858579045392</v>
      </c>
      <c r="AA25" s="40">
        <f>+AA5+AA9+AA15+AA19+AA24</f>
        <v>202755752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121210014</v>
      </c>
      <c r="D28" s="19">
        <f>SUM(D29:D31)</f>
        <v>0</v>
      </c>
      <c r="E28" s="20">
        <f t="shared" si="5"/>
        <v>132985533</v>
      </c>
      <c r="F28" s="21">
        <f t="shared" si="5"/>
        <v>135483252</v>
      </c>
      <c r="G28" s="21">
        <f t="shared" si="5"/>
        <v>6957085</v>
      </c>
      <c r="H28" s="21">
        <f t="shared" si="5"/>
        <v>7447959</v>
      </c>
      <c r="I28" s="21">
        <f t="shared" si="5"/>
        <v>8447432</v>
      </c>
      <c r="J28" s="21">
        <f t="shared" si="5"/>
        <v>22852476</v>
      </c>
      <c r="K28" s="21">
        <f t="shared" si="5"/>
        <v>11839343</v>
      </c>
      <c r="L28" s="21">
        <f t="shared" si="5"/>
        <v>8764457</v>
      </c>
      <c r="M28" s="21">
        <f t="shared" si="5"/>
        <v>11087727</v>
      </c>
      <c r="N28" s="21">
        <f t="shared" si="5"/>
        <v>31691527</v>
      </c>
      <c r="O28" s="21">
        <f t="shared" si="5"/>
        <v>8708918</v>
      </c>
      <c r="P28" s="21">
        <f t="shared" si="5"/>
        <v>12701161</v>
      </c>
      <c r="Q28" s="21">
        <f t="shared" si="5"/>
        <v>8894808</v>
      </c>
      <c r="R28" s="21">
        <f t="shared" si="5"/>
        <v>30304887</v>
      </c>
      <c r="S28" s="21">
        <f t="shared" si="5"/>
        <v>9027420</v>
      </c>
      <c r="T28" s="21">
        <f t="shared" si="5"/>
        <v>8749805</v>
      </c>
      <c r="U28" s="21">
        <f t="shared" si="5"/>
        <v>9658791</v>
      </c>
      <c r="V28" s="21">
        <f t="shared" si="5"/>
        <v>27436016</v>
      </c>
      <c r="W28" s="21">
        <f t="shared" si="5"/>
        <v>112284906</v>
      </c>
      <c r="X28" s="21">
        <f t="shared" si="5"/>
        <v>135483252</v>
      </c>
      <c r="Y28" s="21">
        <f t="shared" si="5"/>
        <v>-23198346</v>
      </c>
      <c r="Z28" s="4">
        <f>+IF(X28&lt;&gt;0,+(Y28/X28)*100,0)</f>
        <v>-17.122666940412678</v>
      </c>
      <c r="AA28" s="19">
        <f>SUM(AA29:AA31)</f>
        <v>135483252</v>
      </c>
    </row>
    <row r="29" spans="1:27" ht="12.75">
      <c r="A29" s="5" t="s">
        <v>32</v>
      </c>
      <c r="B29" s="3"/>
      <c r="C29" s="22">
        <v>41183537</v>
      </c>
      <c r="D29" s="22"/>
      <c r="E29" s="23">
        <v>55421038</v>
      </c>
      <c r="F29" s="24">
        <v>56846630</v>
      </c>
      <c r="G29" s="24">
        <v>2708558</v>
      </c>
      <c r="H29" s="24">
        <v>2728052</v>
      </c>
      <c r="I29" s="24">
        <v>3077212</v>
      </c>
      <c r="J29" s="24">
        <v>8513822</v>
      </c>
      <c r="K29" s="24">
        <v>3482079</v>
      </c>
      <c r="L29" s="24">
        <v>4853786</v>
      </c>
      <c r="M29" s="24">
        <v>4242719</v>
      </c>
      <c r="N29" s="24">
        <v>12578584</v>
      </c>
      <c r="O29" s="24">
        <v>3443928</v>
      </c>
      <c r="P29" s="24">
        <v>4149830</v>
      </c>
      <c r="Q29" s="24">
        <v>4038713</v>
      </c>
      <c r="R29" s="24">
        <v>11632471</v>
      </c>
      <c r="S29" s="24">
        <v>3341804</v>
      </c>
      <c r="T29" s="24">
        <v>3436017</v>
      </c>
      <c r="U29" s="24">
        <v>4423246</v>
      </c>
      <c r="V29" s="24">
        <v>11201067</v>
      </c>
      <c r="W29" s="24">
        <v>43925944</v>
      </c>
      <c r="X29" s="24">
        <v>56846630</v>
      </c>
      <c r="Y29" s="24">
        <v>-12920686</v>
      </c>
      <c r="Z29" s="6">
        <v>-22.73</v>
      </c>
      <c r="AA29" s="22">
        <v>56846630</v>
      </c>
    </row>
    <row r="30" spans="1:27" ht="12.75">
      <c r="A30" s="5" t="s">
        <v>33</v>
      </c>
      <c r="B30" s="3"/>
      <c r="C30" s="25">
        <v>75074984</v>
      </c>
      <c r="D30" s="25"/>
      <c r="E30" s="26">
        <v>72249447</v>
      </c>
      <c r="F30" s="27">
        <v>72904574</v>
      </c>
      <c r="G30" s="27">
        <v>3841405</v>
      </c>
      <c r="H30" s="27">
        <v>4335544</v>
      </c>
      <c r="I30" s="27">
        <v>4766454</v>
      </c>
      <c r="J30" s="27">
        <v>12943403</v>
      </c>
      <c r="K30" s="27">
        <v>7990928</v>
      </c>
      <c r="L30" s="27">
        <v>3349087</v>
      </c>
      <c r="M30" s="27">
        <v>6426659</v>
      </c>
      <c r="N30" s="27">
        <v>17766674</v>
      </c>
      <c r="O30" s="27">
        <v>4829375</v>
      </c>
      <c r="P30" s="27">
        <v>8109091</v>
      </c>
      <c r="Q30" s="27">
        <v>4533804</v>
      </c>
      <c r="R30" s="27">
        <v>17472270</v>
      </c>
      <c r="S30" s="27">
        <v>5397313</v>
      </c>
      <c r="T30" s="27">
        <v>4921443</v>
      </c>
      <c r="U30" s="27">
        <v>4837276</v>
      </c>
      <c r="V30" s="27">
        <v>15156032</v>
      </c>
      <c r="W30" s="27">
        <v>63338379</v>
      </c>
      <c r="X30" s="27">
        <v>72904574</v>
      </c>
      <c r="Y30" s="27">
        <v>-9566195</v>
      </c>
      <c r="Z30" s="7">
        <v>-13.12</v>
      </c>
      <c r="AA30" s="25">
        <v>72904574</v>
      </c>
    </row>
    <row r="31" spans="1:27" ht="12.75">
      <c r="A31" s="5" t="s">
        <v>34</v>
      </c>
      <c r="B31" s="3"/>
      <c r="C31" s="22">
        <v>4951493</v>
      </c>
      <c r="D31" s="22"/>
      <c r="E31" s="23">
        <v>5315048</v>
      </c>
      <c r="F31" s="24">
        <v>5732048</v>
      </c>
      <c r="G31" s="24">
        <v>407122</v>
      </c>
      <c r="H31" s="24">
        <v>384363</v>
      </c>
      <c r="I31" s="24">
        <v>603766</v>
      </c>
      <c r="J31" s="24">
        <v>1395251</v>
      </c>
      <c r="K31" s="24">
        <v>366336</v>
      </c>
      <c r="L31" s="24">
        <v>561584</v>
      </c>
      <c r="M31" s="24">
        <v>418349</v>
      </c>
      <c r="N31" s="24">
        <v>1346269</v>
      </c>
      <c r="O31" s="24">
        <v>435615</v>
      </c>
      <c r="P31" s="24">
        <v>442240</v>
      </c>
      <c r="Q31" s="24">
        <v>322291</v>
      </c>
      <c r="R31" s="24">
        <v>1200146</v>
      </c>
      <c r="S31" s="24">
        <v>288303</v>
      </c>
      <c r="T31" s="24">
        <v>392345</v>
      </c>
      <c r="U31" s="24">
        <v>398269</v>
      </c>
      <c r="V31" s="24">
        <v>1078917</v>
      </c>
      <c r="W31" s="24">
        <v>5020583</v>
      </c>
      <c r="X31" s="24">
        <v>5732048</v>
      </c>
      <c r="Y31" s="24">
        <v>-711465</v>
      </c>
      <c r="Z31" s="6">
        <v>-12.41</v>
      </c>
      <c r="AA31" s="22">
        <v>5732048</v>
      </c>
    </row>
    <row r="32" spans="1:27" ht="12.75">
      <c r="A32" s="2" t="s">
        <v>35</v>
      </c>
      <c r="B32" s="3"/>
      <c r="C32" s="19">
        <f aca="true" t="shared" si="6" ref="C32:Y32">SUM(C33:C37)</f>
        <v>11101418</v>
      </c>
      <c r="D32" s="19">
        <f>SUM(D33:D37)</f>
        <v>0</v>
      </c>
      <c r="E32" s="20">
        <f t="shared" si="6"/>
        <v>16699723</v>
      </c>
      <c r="F32" s="21">
        <f t="shared" si="6"/>
        <v>17206723</v>
      </c>
      <c r="G32" s="21">
        <f t="shared" si="6"/>
        <v>570660</v>
      </c>
      <c r="H32" s="21">
        <f t="shared" si="6"/>
        <v>862905</v>
      </c>
      <c r="I32" s="21">
        <f t="shared" si="6"/>
        <v>1413764</v>
      </c>
      <c r="J32" s="21">
        <f t="shared" si="6"/>
        <v>2847329</v>
      </c>
      <c r="K32" s="21">
        <f t="shared" si="6"/>
        <v>832246</v>
      </c>
      <c r="L32" s="21">
        <f t="shared" si="6"/>
        <v>1037893</v>
      </c>
      <c r="M32" s="21">
        <f t="shared" si="6"/>
        <v>1091363</v>
      </c>
      <c r="N32" s="21">
        <f t="shared" si="6"/>
        <v>2961502</v>
      </c>
      <c r="O32" s="21">
        <f t="shared" si="6"/>
        <v>1151314</v>
      </c>
      <c r="P32" s="21">
        <f t="shared" si="6"/>
        <v>1665872</v>
      </c>
      <c r="Q32" s="21">
        <f t="shared" si="6"/>
        <v>2120401</v>
      </c>
      <c r="R32" s="21">
        <f t="shared" si="6"/>
        <v>4937587</v>
      </c>
      <c r="S32" s="21">
        <f t="shared" si="6"/>
        <v>1125029</v>
      </c>
      <c r="T32" s="21">
        <f t="shared" si="6"/>
        <v>1701301</v>
      </c>
      <c r="U32" s="21">
        <f t="shared" si="6"/>
        <v>1386905</v>
      </c>
      <c r="V32" s="21">
        <f t="shared" si="6"/>
        <v>4213235</v>
      </c>
      <c r="W32" s="21">
        <f t="shared" si="6"/>
        <v>14959653</v>
      </c>
      <c r="X32" s="21">
        <f t="shared" si="6"/>
        <v>17206723</v>
      </c>
      <c r="Y32" s="21">
        <f t="shared" si="6"/>
        <v>-2247070</v>
      </c>
      <c r="Z32" s="4">
        <f>+IF(X32&lt;&gt;0,+(Y32/X32)*100,0)</f>
        <v>-13.059255966403367</v>
      </c>
      <c r="AA32" s="19">
        <f>SUM(AA33:AA37)</f>
        <v>17206723</v>
      </c>
    </row>
    <row r="33" spans="1:27" ht="12.75">
      <c r="A33" s="5" t="s">
        <v>36</v>
      </c>
      <c r="B33" s="3"/>
      <c r="C33" s="22">
        <v>7612530</v>
      </c>
      <c r="D33" s="22"/>
      <c r="E33" s="23">
        <v>10158841</v>
      </c>
      <c r="F33" s="24">
        <v>9684841</v>
      </c>
      <c r="G33" s="24">
        <v>333683</v>
      </c>
      <c r="H33" s="24">
        <v>449296</v>
      </c>
      <c r="I33" s="24">
        <v>1111121</v>
      </c>
      <c r="J33" s="24">
        <v>1894100</v>
      </c>
      <c r="K33" s="24">
        <v>459404</v>
      </c>
      <c r="L33" s="24">
        <v>370356</v>
      </c>
      <c r="M33" s="24">
        <v>440962</v>
      </c>
      <c r="N33" s="24">
        <v>1270722</v>
      </c>
      <c r="O33" s="24">
        <v>408549</v>
      </c>
      <c r="P33" s="24">
        <v>752621</v>
      </c>
      <c r="Q33" s="24">
        <v>1489915</v>
      </c>
      <c r="R33" s="24">
        <v>2651085</v>
      </c>
      <c r="S33" s="24">
        <v>497078</v>
      </c>
      <c r="T33" s="24">
        <v>840628</v>
      </c>
      <c r="U33" s="24">
        <v>679818</v>
      </c>
      <c r="V33" s="24">
        <v>2017524</v>
      </c>
      <c r="W33" s="24">
        <v>7833431</v>
      </c>
      <c r="X33" s="24">
        <v>9684841</v>
      </c>
      <c r="Y33" s="24">
        <v>-1851410</v>
      </c>
      <c r="Z33" s="6">
        <v>-19.12</v>
      </c>
      <c r="AA33" s="22">
        <v>9684841</v>
      </c>
    </row>
    <row r="34" spans="1:27" ht="12.75">
      <c r="A34" s="5" t="s">
        <v>37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/>
      <c r="AA34" s="22"/>
    </row>
    <row r="35" spans="1:27" ht="12.75">
      <c r="A35" s="5" t="s">
        <v>38</v>
      </c>
      <c r="B35" s="3"/>
      <c r="C35" s="22">
        <v>3488888</v>
      </c>
      <c r="D35" s="22"/>
      <c r="E35" s="23">
        <v>6540882</v>
      </c>
      <c r="F35" s="24">
        <v>7521882</v>
      </c>
      <c r="G35" s="24">
        <v>236977</v>
      </c>
      <c r="H35" s="24">
        <v>413609</v>
      </c>
      <c r="I35" s="24">
        <v>302643</v>
      </c>
      <c r="J35" s="24">
        <v>953229</v>
      </c>
      <c r="K35" s="24">
        <v>372842</v>
      </c>
      <c r="L35" s="24">
        <v>667537</v>
      </c>
      <c r="M35" s="24">
        <v>650401</v>
      </c>
      <c r="N35" s="24">
        <v>1690780</v>
      </c>
      <c r="O35" s="24">
        <v>742765</v>
      </c>
      <c r="P35" s="24">
        <v>913251</v>
      </c>
      <c r="Q35" s="24">
        <v>630486</v>
      </c>
      <c r="R35" s="24">
        <v>2286502</v>
      </c>
      <c r="S35" s="24">
        <v>627951</v>
      </c>
      <c r="T35" s="24">
        <v>860673</v>
      </c>
      <c r="U35" s="24">
        <v>707087</v>
      </c>
      <c r="V35" s="24">
        <v>2195711</v>
      </c>
      <c r="W35" s="24">
        <v>7126222</v>
      </c>
      <c r="X35" s="24">
        <v>7521882</v>
      </c>
      <c r="Y35" s="24">
        <v>-395660</v>
      </c>
      <c r="Z35" s="6">
        <v>-5.26</v>
      </c>
      <c r="AA35" s="22">
        <v>7521882</v>
      </c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37314809</v>
      </c>
      <c r="D38" s="19">
        <f>SUM(D39:D41)</f>
        <v>0</v>
      </c>
      <c r="E38" s="20">
        <f t="shared" si="7"/>
        <v>47046662</v>
      </c>
      <c r="F38" s="21">
        <f t="shared" si="7"/>
        <v>45881662</v>
      </c>
      <c r="G38" s="21">
        <f t="shared" si="7"/>
        <v>2461225</v>
      </c>
      <c r="H38" s="21">
        <f t="shared" si="7"/>
        <v>2362883</v>
      </c>
      <c r="I38" s="21">
        <f t="shared" si="7"/>
        <v>5458317</v>
      </c>
      <c r="J38" s="21">
        <f t="shared" si="7"/>
        <v>10282425</v>
      </c>
      <c r="K38" s="21">
        <f t="shared" si="7"/>
        <v>2841163</v>
      </c>
      <c r="L38" s="21">
        <f t="shared" si="7"/>
        <v>2656548</v>
      </c>
      <c r="M38" s="21">
        <f t="shared" si="7"/>
        <v>2905443</v>
      </c>
      <c r="N38" s="21">
        <f t="shared" si="7"/>
        <v>8403154</v>
      </c>
      <c r="O38" s="21">
        <f t="shared" si="7"/>
        <v>2490731</v>
      </c>
      <c r="P38" s="21">
        <f t="shared" si="7"/>
        <v>3656592</v>
      </c>
      <c r="Q38" s="21">
        <f t="shared" si="7"/>
        <v>3020341</v>
      </c>
      <c r="R38" s="21">
        <f t="shared" si="7"/>
        <v>9167664</v>
      </c>
      <c r="S38" s="21">
        <f t="shared" si="7"/>
        <v>2877543</v>
      </c>
      <c r="T38" s="21">
        <f t="shared" si="7"/>
        <v>2773876</v>
      </c>
      <c r="U38" s="21">
        <f t="shared" si="7"/>
        <v>2849096</v>
      </c>
      <c r="V38" s="21">
        <f t="shared" si="7"/>
        <v>8500515</v>
      </c>
      <c r="W38" s="21">
        <f t="shared" si="7"/>
        <v>36353758</v>
      </c>
      <c r="X38" s="21">
        <f t="shared" si="7"/>
        <v>45881662</v>
      </c>
      <c r="Y38" s="21">
        <f t="shared" si="7"/>
        <v>-9527904</v>
      </c>
      <c r="Z38" s="4">
        <f>+IF(X38&lt;&gt;0,+(Y38/X38)*100,0)</f>
        <v>-20.766257333921338</v>
      </c>
      <c r="AA38" s="19">
        <f>SUM(AA39:AA41)</f>
        <v>45881662</v>
      </c>
    </row>
    <row r="39" spans="1:27" ht="12.75">
      <c r="A39" s="5" t="s">
        <v>42</v>
      </c>
      <c r="B39" s="3"/>
      <c r="C39" s="22">
        <v>9820883</v>
      </c>
      <c r="D39" s="22"/>
      <c r="E39" s="23">
        <v>13800056</v>
      </c>
      <c r="F39" s="24">
        <v>13110056</v>
      </c>
      <c r="G39" s="24">
        <v>374941</v>
      </c>
      <c r="H39" s="24">
        <v>354124</v>
      </c>
      <c r="I39" s="24">
        <v>3376468</v>
      </c>
      <c r="J39" s="24">
        <v>4105533</v>
      </c>
      <c r="K39" s="24">
        <v>419562</v>
      </c>
      <c r="L39" s="24">
        <v>365477</v>
      </c>
      <c r="M39" s="24">
        <v>530840</v>
      </c>
      <c r="N39" s="24">
        <v>1315879</v>
      </c>
      <c r="O39" s="24">
        <v>407644</v>
      </c>
      <c r="P39" s="24">
        <v>549699</v>
      </c>
      <c r="Q39" s="24">
        <v>569753</v>
      </c>
      <c r="R39" s="24">
        <v>1527096</v>
      </c>
      <c r="S39" s="24">
        <v>581511</v>
      </c>
      <c r="T39" s="24">
        <v>517925</v>
      </c>
      <c r="U39" s="24">
        <v>459790</v>
      </c>
      <c r="V39" s="24">
        <v>1559226</v>
      </c>
      <c r="W39" s="24">
        <v>8507734</v>
      </c>
      <c r="X39" s="24">
        <v>13110056</v>
      </c>
      <c r="Y39" s="24">
        <v>-4602322</v>
      </c>
      <c r="Z39" s="6">
        <v>-35.11</v>
      </c>
      <c r="AA39" s="22">
        <v>13110056</v>
      </c>
    </row>
    <row r="40" spans="1:27" ht="12.75">
      <c r="A40" s="5" t="s">
        <v>43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/>
      <c r="AA40" s="22"/>
    </row>
    <row r="41" spans="1:27" ht="12.75">
      <c r="A41" s="5" t="s">
        <v>44</v>
      </c>
      <c r="B41" s="3"/>
      <c r="C41" s="22">
        <v>27493926</v>
      </c>
      <c r="D41" s="22"/>
      <c r="E41" s="23">
        <v>33246606</v>
      </c>
      <c r="F41" s="24">
        <v>32771606</v>
      </c>
      <c r="G41" s="24">
        <v>2086284</v>
      </c>
      <c r="H41" s="24">
        <v>2008759</v>
      </c>
      <c r="I41" s="24">
        <v>2081849</v>
      </c>
      <c r="J41" s="24">
        <v>6176892</v>
      </c>
      <c r="K41" s="24">
        <v>2421601</v>
      </c>
      <c r="L41" s="24">
        <v>2291071</v>
      </c>
      <c r="M41" s="24">
        <v>2374603</v>
      </c>
      <c r="N41" s="24">
        <v>7087275</v>
      </c>
      <c r="O41" s="24">
        <v>2083087</v>
      </c>
      <c r="P41" s="24">
        <v>3106893</v>
      </c>
      <c r="Q41" s="24">
        <v>2450588</v>
      </c>
      <c r="R41" s="24">
        <v>7640568</v>
      </c>
      <c r="S41" s="24">
        <v>2296032</v>
      </c>
      <c r="T41" s="24">
        <v>2255951</v>
      </c>
      <c r="U41" s="24">
        <v>2389306</v>
      </c>
      <c r="V41" s="24">
        <v>6941289</v>
      </c>
      <c r="W41" s="24">
        <v>27846024</v>
      </c>
      <c r="X41" s="24">
        <v>32771606</v>
      </c>
      <c r="Y41" s="24">
        <v>-4925582</v>
      </c>
      <c r="Z41" s="6">
        <v>-15.03</v>
      </c>
      <c r="AA41" s="22">
        <v>32771606</v>
      </c>
    </row>
    <row r="42" spans="1:27" ht="12.75">
      <c r="A42" s="2" t="s">
        <v>45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2.75">
      <c r="A43" s="5" t="s">
        <v>46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/>
      <c r="AA43" s="22"/>
    </row>
    <row r="44" spans="1:27" ht="12.75">
      <c r="A44" s="5" t="s">
        <v>47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/>
      <c r="AA44" s="22"/>
    </row>
    <row r="45" spans="1:27" ht="12.75">
      <c r="A45" s="5" t="s">
        <v>48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/>
      <c r="AA45" s="25"/>
    </row>
    <row r="46" spans="1:27" ht="12.75">
      <c r="A46" s="5" t="s">
        <v>49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/>
      <c r="AA46" s="22"/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169626241</v>
      </c>
      <c r="D48" s="40">
        <f>+D28+D32+D38+D42+D47</f>
        <v>0</v>
      </c>
      <c r="E48" s="41">
        <f t="shared" si="9"/>
        <v>196731918</v>
      </c>
      <c r="F48" s="42">
        <f t="shared" si="9"/>
        <v>198571637</v>
      </c>
      <c r="G48" s="42">
        <f t="shared" si="9"/>
        <v>9988970</v>
      </c>
      <c r="H48" s="42">
        <f t="shared" si="9"/>
        <v>10673747</v>
      </c>
      <c r="I48" s="42">
        <f t="shared" si="9"/>
        <v>15319513</v>
      </c>
      <c r="J48" s="42">
        <f t="shared" si="9"/>
        <v>35982230</v>
      </c>
      <c r="K48" s="42">
        <f t="shared" si="9"/>
        <v>15512752</v>
      </c>
      <c r="L48" s="42">
        <f t="shared" si="9"/>
        <v>12458898</v>
      </c>
      <c r="M48" s="42">
        <f t="shared" si="9"/>
        <v>15084533</v>
      </c>
      <c r="N48" s="42">
        <f t="shared" si="9"/>
        <v>43056183</v>
      </c>
      <c r="O48" s="42">
        <f t="shared" si="9"/>
        <v>12350963</v>
      </c>
      <c r="P48" s="42">
        <f t="shared" si="9"/>
        <v>18023625</v>
      </c>
      <c r="Q48" s="42">
        <f t="shared" si="9"/>
        <v>14035550</v>
      </c>
      <c r="R48" s="42">
        <f t="shared" si="9"/>
        <v>44410138</v>
      </c>
      <c r="S48" s="42">
        <f t="shared" si="9"/>
        <v>13029992</v>
      </c>
      <c r="T48" s="42">
        <f t="shared" si="9"/>
        <v>13224982</v>
      </c>
      <c r="U48" s="42">
        <f t="shared" si="9"/>
        <v>13894792</v>
      </c>
      <c r="V48" s="42">
        <f t="shared" si="9"/>
        <v>40149766</v>
      </c>
      <c r="W48" s="42">
        <f t="shared" si="9"/>
        <v>163598317</v>
      </c>
      <c r="X48" s="42">
        <f t="shared" si="9"/>
        <v>198571637</v>
      </c>
      <c r="Y48" s="42">
        <f t="shared" si="9"/>
        <v>-34973320</v>
      </c>
      <c r="Z48" s="43">
        <f>+IF(X48&lt;&gt;0,+(Y48/X48)*100,0)</f>
        <v>-17.612444822620866</v>
      </c>
      <c r="AA48" s="40">
        <f>+AA28+AA32+AA38+AA42+AA47</f>
        <v>198571637</v>
      </c>
    </row>
    <row r="49" spans="1:27" ht="12.75">
      <c r="A49" s="14" t="s">
        <v>79</v>
      </c>
      <c r="B49" s="15"/>
      <c r="C49" s="44">
        <f aca="true" t="shared" si="10" ref="C49:Y49">+C25-C48</f>
        <v>19608021</v>
      </c>
      <c r="D49" s="44">
        <f>+D25-D48</f>
        <v>0</v>
      </c>
      <c r="E49" s="45">
        <f t="shared" si="10"/>
        <v>3357482</v>
      </c>
      <c r="F49" s="46">
        <f t="shared" si="10"/>
        <v>4184115</v>
      </c>
      <c r="G49" s="46">
        <f t="shared" si="10"/>
        <v>69225546</v>
      </c>
      <c r="H49" s="46">
        <f t="shared" si="10"/>
        <v>-10442303</v>
      </c>
      <c r="I49" s="46">
        <f t="shared" si="10"/>
        <v>-14917569</v>
      </c>
      <c r="J49" s="46">
        <f t="shared" si="10"/>
        <v>43865674</v>
      </c>
      <c r="K49" s="46">
        <f t="shared" si="10"/>
        <v>-14988379</v>
      </c>
      <c r="L49" s="46">
        <f t="shared" si="10"/>
        <v>-11739178</v>
      </c>
      <c r="M49" s="46">
        <f t="shared" si="10"/>
        <v>48375108</v>
      </c>
      <c r="N49" s="46">
        <f t="shared" si="10"/>
        <v>21647551</v>
      </c>
      <c r="O49" s="46">
        <f t="shared" si="10"/>
        <v>-12124319</v>
      </c>
      <c r="P49" s="46">
        <f t="shared" si="10"/>
        <v>-17665422</v>
      </c>
      <c r="Q49" s="46">
        <f t="shared" si="10"/>
        <v>33350365</v>
      </c>
      <c r="R49" s="46">
        <f t="shared" si="10"/>
        <v>3560624</v>
      </c>
      <c r="S49" s="46">
        <f t="shared" si="10"/>
        <v>-12815392</v>
      </c>
      <c r="T49" s="46">
        <f t="shared" si="10"/>
        <v>-7436786</v>
      </c>
      <c r="U49" s="46">
        <f t="shared" si="10"/>
        <v>-11758877</v>
      </c>
      <c r="V49" s="46">
        <f t="shared" si="10"/>
        <v>-32011055</v>
      </c>
      <c r="W49" s="46">
        <f t="shared" si="10"/>
        <v>37062794</v>
      </c>
      <c r="X49" s="46">
        <f>IF(F25=F48,0,X25-X48)</f>
        <v>4184115</v>
      </c>
      <c r="Y49" s="46">
        <f t="shared" si="10"/>
        <v>32878679</v>
      </c>
      <c r="Z49" s="47">
        <f>+IF(X49&lt;&gt;0,+(Y49/X49)*100,0)</f>
        <v>785.7976895950517</v>
      </c>
      <c r="AA49" s="44">
        <f>+AA25-AA48</f>
        <v>4184115</v>
      </c>
    </row>
    <row r="50" spans="1:27" ht="12.75">
      <c r="A50" s="16" t="s">
        <v>80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57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85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920110600</v>
      </c>
      <c r="D5" s="19">
        <f>SUM(D6:D8)</f>
        <v>0</v>
      </c>
      <c r="E5" s="20">
        <f t="shared" si="0"/>
        <v>1017263079</v>
      </c>
      <c r="F5" s="21">
        <f t="shared" si="0"/>
        <v>1097263079</v>
      </c>
      <c r="G5" s="21">
        <f t="shared" si="0"/>
        <v>33825624</v>
      </c>
      <c r="H5" s="21">
        <f t="shared" si="0"/>
        <v>34518067</v>
      </c>
      <c r="I5" s="21">
        <f t="shared" si="0"/>
        <v>323838761</v>
      </c>
      <c r="J5" s="21">
        <f t="shared" si="0"/>
        <v>392182452</v>
      </c>
      <c r="K5" s="21">
        <f t="shared" si="0"/>
        <v>34785493</v>
      </c>
      <c r="L5" s="21">
        <f t="shared" si="0"/>
        <v>34444091</v>
      </c>
      <c r="M5" s="21">
        <f t="shared" si="0"/>
        <v>247407777</v>
      </c>
      <c r="N5" s="21">
        <f t="shared" si="0"/>
        <v>316637361</v>
      </c>
      <c r="O5" s="21">
        <f t="shared" si="0"/>
        <v>34373703</v>
      </c>
      <c r="P5" s="21">
        <f t="shared" si="0"/>
        <v>32080015</v>
      </c>
      <c r="Q5" s="21">
        <f t="shared" si="0"/>
        <v>29273056</v>
      </c>
      <c r="R5" s="21">
        <f t="shared" si="0"/>
        <v>95726774</v>
      </c>
      <c r="S5" s="21">
        <f t="shared" si="0"/>
        <v>33989051</v>
      </c>
      <c r="T5" s="21">
        <f t="shared" si="0"/>
        <v>35491220</v>
      </c>
      <c r="U5" s="21">
        <f t="shared" si="0"/>
        <v>36032574</v>
      </c>
      <c r="V5" s="21">
        <f t="shared" si="0"/>
        <v>105512845</v>
      </c>
      <c r="W5" s="21">
        <f t="shared" si="0"/>
        <v>910059432</v>
      </c>
      <c r="X5" s="21">
        <f t="shared" si="0"/>
        <v>1097263079</v>
      </c>
      <c r="Y5" s="21">
        <f t="shared" si="0"/>
        <v>-187203647</v>
      </c>
      <c r="Z5" s="4">
        <f>+IF(X5&lt;&gt;0,+(Y5/X5)*100,0)</f>
        <v>-17.060962916077486</v>
      </c>
      <c r="AA5" s="19">
        <f>SUM(AA6:AA8)</f>
        <v>1097263079</v>
      </c>
    </row>
    <row r="6" spans="1:27" ht="12.75">
      <c r="A6" s="5" t="s">
        <v>32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/>
      <c r="AA6" s="22"/>
    </row>
    <row r="7" spans="1:27" ht="12.75">
      <c r="A7" s="5" t="s">
        <v>33</v>
      </c>
      <c r="B7" s="3"/>
      <c r="C7" s="25">
        <v>920110600</v>
      </c>
      <c r="D7" s="25"/>
      <c r="E7" s="26">
        <v>1017263079</v>
      </c>
      <c r="F7" s="27">
        <v>1097263079</v>
      </c>
      <c r="G7" s="27">
        <v>33825624</v>
      </c>
      <c r="H7" s="27">
        <v>34518067</v>
      </c>
      <c r="I7" s="27">
        <v>323838761</v>
      </c>
      <c r="J7" s="27">
        <v>392182452</v>
      </c>
      <c r="K7" s="27">
        <v>34785493</v>
      </c>
      <c r="L7" s="27">
        <v>34444091</v>
      </c>
      <c r="M7" s="27">
        <v>247407777</v>
      </c>
      <c r="N7" s="27">
        <v>316637361</v>
      </c>
      <c r="O7" s="27">
        <v>34373703</v>
      </c>
      <c r="P7" s="27">
        <v>32080015</v>
      </c>
      <c r="Q7" s="27">
        <v>29273056</v>
      </c>
      <c r="R7" s="27">
        <v>95726774</v>
      </c>
      <c r="S7" s="27">
        <v>33989051</v>
      </c>
      <c r="T7" s="27">
        <v>35491220</v>
      </c>
      <c r="U7" s="27">
        <v>36032574</v>
      </c>
      <c r="V7" s="27">
        <v>105512845</v>
      </c>
      <c r="W7" s="27">
        <v>910059432</v>
      </c>
      <c r="X7" s="27">
        <v>1097263079</v>
      </c>
      <c r="Y7" s="27">
        <v>-187203647</v>
      </c>
      <c r="Z7" s="7">
        <v>-17.06</v>
      </c>
      <c r="AA7" s="25">
        <v>1097263079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2876631</v>
      </c>
      <c r="D9" s="19">
        <f>SUM(D10:D14)</f>
        <v>0</v>
      </c>
      <c r="E9" s="20">
        <f t="shared" si="1"/>
        <v>2353042</v>
      </c>
      <c r="F9" s="21">
        <f t="shared" si="1"/>
        <v>4977042</v>
      </c>
      <c r="G9" s="21">
        <f t="shared" si="1"/>
        <v>0</v>
      </c>
      <c r="H9" s="21">
        <f t="shared" si="1"/>
        <v>117700</v>
      </c>
      <c r="I9" s="21">
        <f t="shared" si="1"/>
        <v>91070</v>
      </c>
      <c r="J9" s="21">
        <f t="shared" si="1"/>
        <v>208770</v>
      </c>
      <c r="K9" s="21">
        <f t="shared" si="1"/>
        <v>107482</v>
      </c>
      <c r="L9" s="21">
        <f t="shared" si="1"/>
        <v>61401</v>
      </c>
      <c r="M9" s="21">
        <f t="shared" si="1"/>
        <v>133515</v>
      </c>
      <c r="N9" s="21">
        <f t="shared" si="1"/>
        <v>302398</v>
      </c>
      <c r="O9" s="21">
        <f t="shared" si="1"/>
        <v>69060</v>
      </c>
      <c r="P9" s="21">
        <f t="shared" si="1"/>
        <v>85872</v>
      </c>
      <c r="Q9" s="21">
        <f t="shared" si="1"/>
        <v>10270</v>
      </c>
      <c r="R9" s="21">
        <f t="shared" si="1"/>
        <v>165202</v>
      </c>
      <c r="S9" s="21">
        <f t="shared" si="1"/>
        <v>0</v>
      </c>
      <c r="T9" s="21">
        <f t="shared" si="1"/>
        <v>0</v>
      </c>
      <c r="U9" s="21">
        <f t="shared" si="1"/>
        <v>113774</v>
      </c>
      <c r="V9" s="21">
        <f t="shared" si="1"/>
        <v>113774</v>
      </c>
      <c r="W9" s="21">
        <f t="shared" si="1"/>
        <v>790144</v>
      </c>
      <c r="X9" s="21">
        <f t="shared" si="1"/>
        <v>4977042</v>
      </c>
      <c r="Y9" s="21">
        <f t="shared" si="1"/>
        <v>-4186898</v>
      </c>
      <c r="Z9" s="4">
        <f>+IF(X9&lt;&gt;0,+(Y9/X9)*100,0)</f>
        <v>-84.12422479054828</v>
      </c>
      <c r="AA9" s="19">
        <f>SUM(AA10:AA14)</f>
        <v>4977042</v>
      </c>
    </row>
    <row r="10" spans="1:27" ht="12.75">
      <c r="A10" s="5" t="s">
        <v>36</v>
      </c>
      <c r="B10" s="3"/>
      <c r="C10" s="22">
        <v>2651168</v>
      </c>
      <c r="D10" s="22"/>
      <c r="E10" s="23">
        <v>1292204</v>
      </c>
      <c r="F10" s="24">
        <v>3916204</v>
      </c>
      <c r="G10" s="24"/>
      <c r="H10" s="24">
        <v>104773</v>
      </c>
      <c r="I10" s="24">
        <v>76932</v>
      </c>
      <c r="J10" s="24">
        <v>181705</v>
      </c>
      <c r="K10" s="24">
        <v>102523</v>
      </c>
      <c r="L10" s="24">
        <v>60152</v>
      </c>
      <c r="M10" s="24">
        <v>132920</v>
      </c>
      <c r="N10" s="24">
        <v>295595</v>
      </c>
      <c r="O10" s="24">
        <v>63831</v>
      </c>
      <c r="P10" s="24">
        <v>74054</v>
      </c>
      <c r="Q10" s="24">
        <v>10270</v>
      </c>
      <c r="R10" s="24">
        <v>148155</v>
      </c>
      <c r="S10" s="24"/>
      <c r="T10" s="24"/>
      <c r="U10" s="24">
        <v>113522</v>
      </c>
      <c r="V10" s="24">
        <v>113522</v>
      </c>
      <c r="W10" s="24">
        <v>738977</v>
      </c>
      <c r="X10" s="24">
        <v>3916204</v>
      </c>
      <c r="Y10" s="24">
        <v>-3177227</v>
      </c>
      <c r="Z10" s="6">
        <v>-81.13</v>
      </c>
      <c r="AA10" s="22">
        <v>3916204</v>
      </c>
    </row>
    <row r="11" spans="1:27" ht="12.75">
      <c r="A11" s="5" t="s">
        <v>37</v>
      </c>
      <c r="B11" s="3"/>
      <c r="C11" s="22">
        <v>72599</v>
      </c>
      <c r="D11" s="22"/>
      <c r="E11" s="23">
        <v>59838</v>
      </c>
      <c r="F11" s="24">
        <v>59838</v>
      </c>
      <c r="G11" s="24"/>
      <c r="H11" s="24">
        <v>11755</v>
      </c>
      <c r="I11" s="24">
        <v>13526</v>
      </c>
      <c r="J11" s="24">
        <v>25281</v>
      </c>
      <c r="K11" s="24">
        <v>3614</v>
      </c>
      <c r="L11" s="24">
        <v>515</v>
      </c>
      <c r="M11" s="24">
        <v>106</v>
      </c>
      <c r="N11" s="24">
        <v>4235</v>
      </c>
      <c r="O11" s="24">
        <v>2072</v>
      </c>
      <c r="P11" s="24">
        <v>4509</v>
      </c>
      <c r="Q11" s="24"/>
      <c r="R11" s="24">
        <v>6581</v>
      </c>
      <c r="S11" s="24"/>
      <c r="T11" s="24"/>
      <c r="U11" s="24">
        <v>252</v>
      </c>
      <c r="V11" s="24">
        <v>252</v>
      </c>
      <c r="W11" s="24">
        <v>36349</v>
      </c>
      <c r="X11" s="24">
        <v>59838</v>
      </c>
      <c r="Y11" s="24">
        <v>-23489</v>
      </c>
      <c r="Z11" s="6">
        <v>-39.25</v>
      </c>
      <c r="AA11" s="22">
        <v>59838</v>
      </c>
    </row>
    <row r="12" spans="1:27" ht="12.75">
      <c r="A12" s="5" t="s">
        <v>38</v>
      </c>
      <c r="B12" s="3"/>
      <c r="C12" s="22">
        <v>152864</v>
      </c>
      <c r="D12" s="22"/>
      <c r="E12" s="23">
        <v>1001000</v>
      </c>
      <c r="F12" s="24">
        <v>1001000</v>
      </c>
      <c r="G12" s="24"/>
      <c r="H12" s="24">
        <v>1172</v>
      </c>
      <c r="I12" s="24">
        <v>612</v>
      </c>
      <c r="J12" s="24">
        <v>1784</v>
      </c>
      <c r="K12" s="24">
        <v>1345</v>
      </c>
      <c r="L12" s="24">
        <v>734</v>
      </c>
      <c r="M12" s="24">
        <v>489</v>
      </c>
      <c r="N12" s="24">
        <v>2568</v>
      </c>
      <c r="O12" s="24">
        <v>3157</v>
      </c>
      <c r="P12" s="24">
        <v>7309</v>
      </c>
      <c r="Q12" s="24"/>
      <c r="R12" s="24">
        <v>10466</v>
      </c>
      <c r="S12" s="24"/>
      <c r="T12" s="24"/>
      <c r="U12" s="24"/>
      <c r="V12" s="24"/>
      <c r="W12" s="24">
        <v>14818</v>
      </c>
      <c r="X12" s="24">
        <v>1001000</v>
      </c>
      <c r="Y12" s="24">
        <v>-986182</v>
      </c>
      <c r="Z12" s="6">
        <v>-98.52</v>
      </c>
      <c r="AA12" s="22">
        <v>1001000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257314122</v>
      </c>
      <c r="D15" s="19">
        <f>SUM(D16:D18)</f>
        <v>0</v>
      </c>
      <c r="E15" s="20">
        <f t="shared" si="2"/>
        <v>300069737</v>
      </c>
      <c r="F15" s="21">
        <f t="shared" si="2"/>
        <v>309069737</v>
      </c>
      <c r="G15" s="21">
        <f t="shared" si="2"/>
        <v>192842</v>
      </c>
      <c r="H15" s="21">
        <f t="shared" si="2"/>
        <v>311843</v>
      </c>
      <c r="I15" s="21">
        <f t="shared" si="2"/>
        <v>131615</v>
      </c>
      <c r="J15" s="21">
        <f t="shared" si="2"/>
        <v>636300</v>
      </c>
      <c r="K15" s="21">
        <f t="shared" si="2"/>
        <v>253101</v>
      </c>
      <c r="L15" s="21">
        <f t="shared" si="2"/>
        <v>201734</v>
      </c>
      <c r="M15" s="21">
        <f t="shared" si="2"/>
        <v>118469</v>
      </c>
      <c r="N15" s="21">
        <f t="shared" si="2"/>
        <v>573304</v>
      </c>
      <c r="O15" s="21">
        <f t="shared" si="2"/>
        <v>92326</v>
      </c>
      <c r="P15" s="21">
        <f t="shared" si="2"/>
        <v>340272</v>
      </c>
      <c r="Q15" s="21">
        <f t="shared" si="2"/>
        <v>40085</v>
      </c>
      <c r="R15" s="21">
        <f t="shared" si="2"/>
        <v>472683</v>
      </c>
      <c r="S15" s="21">
        <f t="shared" si="2"/>
        <v>14960</v>
      </c>
      <c r="T15" s="21">
        <f t="shared" si="2"/>
        <v>2775</v>
      </c>
      <c r="U15" s="21">
        <f t="shared" si="2"/>
        <v>446292</v>
      </c>
      <c r="V15" s="21">
        <f t="shared" si="2"/>
        <v>464027</v>
      </c>
      <c r="W15" s="21">
        <f t="shared" si="2"/>
        <v>2146314</v>
      </c>
      <c r="X15" s="21">
        <f t="shared" si="2"/>
        <v>309069737</v>
      </c>
      <c r="Y15" s="21">
        <f t="shared" si="2"/>
        <v>-306923423</v>
      </c>
      <c r="Z15" s="4">
        <f>+IF(X15&lt;&gt;0,+(Y15/X15)*100,0)</f>
        <v>-99.30555672618313</v>
      </c>
      <c r="AA15" s="19">
        <f>SUM(AA16:AA18)</f>
        <v>309069737</v>
      </c>
    </row>
    <row r="16" spans="1:27" ht="12.75">
      <c r="A16" s="5" t="s">
        <v>42</v>
      </c>
      <c r="B16" s="3"/>
      <c r="C16" s="22">
        <v>237454119</v>
      </c>
      <c r="D16" s="22"/>
      <c r="E16" s="23">
        <v>286069737</v>
      </c>
      <c r="F16" s="24">
        <v>295069737</v>
      </c>
      <c r="G16" s="24">
        <v>192842</v>
      </c>
      <c r="H16" s="24">
        <v>311843</v>
      </c>
      <c r="I16" s="24">
        <v>131615</v>
      </c>
      <c r="J16" s="24">
        <v>636300</v>
      </c>
      <c r="K16" s="24">
        <v>253101</v>
      </c>
      <c r="L16" s="24">
        <v>201734</v>
      </c>
      <c r="M16" s="24">
        <v>118469</v>
      </c>
      <c r="N16" s="24">
        <v>573304</v>
      </c>
      <c r="O16" s="24">
        <v>92326</v>
      </c>
      <c r="P16" s="24">
        <v>340272</v>
      </c>
      <c r="Q16" s="24">
        <v>40085</v>
      </c>
      <c r="R16" s="24">
        <v>472683</v>
      </c>
      <c r="S16" s="24">
        <v>14960</v>
      </c>
      <c r="T16" s="24">
        <v>2775</v>
      </c>
      <c r="U16" s="24">
        <v>446292</v>
      </c>
      <c r="V16" s="24">
        <v>464027</v>
      </c>
      <c r="W16" s="24">
        <v>2146314</v>
      </c>
      <c r="X16" s="24">
        <v>295069737</v>
      </c>
      <c r="Y16" s="24">
        <v>-292923423</v>
      </c>
      <c r="Z16" s="6">
        <v>-99.27</v>
      </c>
      <c r="AA16" s="22">
        <v>295069737</v>
      </c>
    </row>
    <row r="17" spans="1:27" ht="12.75">
      <c r="A17" s="5" t="s">
        <v>43</v>
      </c>
      <c r="B17" s="3"/>
      <c r="C17" s="22">
        <v>19860003</v>
      </c>
      <c r="D17" s="22"/>
      <c r="E17" s="23">
        <v>14000000</v>
      </c>
      <c r="F17" s="24">
        <v>14000000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14000000</v>
      </c>
      <c r="Y17" s="24">
        <v>-14000000</v>
      </c>
      <c r="Z17" s="6">
        <v>-100</v>
      </c>
      <c r="AA17" s="22">
        <v>14000000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691460265</v>
      </c>
      <c r="D19" s="19">
        <f>SUM(D20:D23)</f>
        <v>0</v>
      </c>
      <c r="E19" s="20">
        <f t="shared" si="3"/>
        <v>791083559</v>
      </c>
      <c r="F19" s="21">
        <f t="shared" si="3"/>
        <v>810203489</v>
      </c>
      <c r="G19" s="21">
        <f t="shared" si="3"/>
        <v>62940991</v>
      </c>
      <c r="H19" s="21">
        <f t="shared" si="3"/>
        <v>42919883</v>
      </c>
      <c r="I19" s="21">
        <f t="shared" si="3"/>
        <v>73515465</v>
      </c>
      <c r="J19" s="21">
        <f t="shared" si="3"/>
        <v>179376339</v>
      </c>
      <c r="K19" s="21">
        <f t="shared" si="3"/>
        <v>72734789</v>
      </c>
      <c r="L19" s="21">
        <f t="shared" si="3"/>
        <v>78448707</v>
      </c>
      <c r="M19" s="21">
        <f t="shared" si="3"/>
        <v>66563621</v>
      </c>
      <c r="N19" s="21">
        <f t="shared" si="3"/>
        <v>217747117</v>
      </c>
      <c r="O19" s="21">
        <f t="shared" si="3"/>
        <v>63634470</v>
      </c>
      <c r="P19" s="21">
        <f t="shared" si="3"/>
        <v>77614205</v>
      </c>
      <c r="Q19" s="21">
        <f t="shared" si="3"/>
        <v>68684214</v>
      </c>
      <c r="R19" s="21">
        <f t="shared" si="3"/>
        <v>209932889</v>
      </c>
      <c r="S19" s="21">
        <f t="shared" si="3"/>
        <v>56628293</v>
      </c>
      <c r="T19" s="21">
        <f t="shared" si="3"/>
        <v>65469389</v>
      </c>
      <c r="U19" s="21">
        <f t="shared" si="3"/>
        <v>69872852</v>
      </c>
      <c r="V19" s="21">
        <f t="shared" si="3"/>
        <v>191970534</v>
      </c>
      <c r="W19" s="21">
        <f t="shared" si="3"/>
        <v>799026879</v>
      </c>
      <c r="X19" s="21">
        <f t="shared" si="3"/>
        <v>810203489</v>
      </c>
      <c r="Y19" s="21">
        <f t="shared" si="3"/>
        <v>-11176610</v>
      </c>
      <c r="Z19" s="4">
        <f>+IF(X19&lt;&gt;0,+(Y19/X19)*100,0)</f>
        <v>-1.3794818402713642</v>
      </c>
      <c r="AA19" s="19">
        <f>SUM(AA20:AA23)</f>
        <v>810203489</v>
      </c>
    </row>
    <row r="20" spans="1:27" ht="12.75">
      <c r="A20" s="5" t="s">
        <v>46</v>
      </c>
      <c r="B20" s="3"/>
      <c r="C20" s="22">
        <v>416720475</v>
      </c>
      <c r="D20" s="22"/>
      <c r="E20" s="23">
        <v>487467442</v>
      </c>
      <c r="F20" s="24">
        <v>487467442</v>
      </c>
      <c r="G20" s="24">
        <v>35879433</v>
      </c>
      <c r="H20" s="24">
        <v>28530877</v>
      </c>
      <c r="I20" s="24">
        <v>41793150</v>
      </c>
      <c r="J20" s="24">
        <v>106203460</v>
      </c>
      <c r="K20" s="24">
        <v>42328170</v>
      </c>
      <c r="L20" s="24">
        <v>43603725</v>
      </c>
      <c r="M20" s="24">
        <v>40868535</v>
      </c>
      <c r="N20" s="24">
        <v>126800430</v>
      </c>
      <c r="O20" s="24">
        <v>33926752</v>
      </c>
      <c r="P20" s="24">
        <v>49049885</v>
      </c>
      <c r="Q20" s="24">
        <v>39027663</v>
      </c>
      <c r="R20" s="24">
        <v>122004300</v>
      </c>
      <c r="S20" s="24">
        <v>31946177</v>
      </c>
      <c r="T20" s="24">
        <v>34507750</v>
      </c>
      <c r="U20" s="24">
        <v>37396569</v>
      </c>
      <c r="V20" s="24">
        <v>103850496</v>
      </c>
      <c r="W20" s="24">
        <v>458858686</v>
      </c>
      <c r="X20" s="24">
        <v>487467442</v>
      </c>
      <c r="Y20" s="24">
        <v>-28608756</v>
      </c>
      <c r="Z20" s="6">
        <v>-5.87</v>
      </c>
      <c r="AA20" s="22">
        <v>487467442</v>
      </c>
    </row>
    <row r="21" spans="1:27" ht="12.75">
      <c r="A21" s="5" t="s">
        <v>47</v>
      </c>
      <c r="B21" s="3"/>
      <c r="C21" s="22">
        <v>175533624</v>
      </c>
      <c r="D21" s="22"/>
      <c r="E21" s="23">
        <v>183938469</v>
      </c>
      <c r="F21" s="24">
        <v>183938469</v>
      </c>
      <c r="G21" s="24">
        <v>16542396</v>
      </c>
      <c r="H21" s="24">
        <v>6698088</v>
      </c>
      <c r="I21" s="24">
        <v>18892746</v>
      </c>
      <c r="J21" s="24">
        <v>42133230</v>
      </c>
      <c r="K21" s="24">
        <v>18518852</v>
      </c>
      <c r="L21" s="24">
        <v>21759138</v>
      </c>
      <c r="M21" s="24">
        <v>15321038</v>
      </c>
      <c r="N21" s="24">
        <v>55599028</v>
      </c>
      <c r="O21" s="24">
        <v>18679282</v>
      </c>
      <c r="P21" s="24">
        <v>17281545</v>
      </c>
      <c r="Q21" s="24">
        <v>17635431</v>
      </c>
      <c r="R21" s="24">
        <v>53596258</v>
      </c>
      <c r="S21" s="24">
        <v>14720500</v>
      </c>
      <c r="T21" s="24">
        <v>18771744</v>
      </c>
      <c r="U21" s="24">
        <v>19904994</v>
      </c>
      <c r="V21" s="24">
        <v>53397238</v>
      </c>
      <c r="W21" s="24">
        <v>204725754</v>
      </c>
      <c r="X21" s="24">
        <v>183938469</v>
      </c>
      <c r="Y21" s="24">
        <v>20787285</v>
      </c>
      <c r="Z21" s="6">
        <v>11.3</v>
      </c>
      <c r="AA21" s="22">
        <v>183938469</v>
      </c>
    </row>
    <row r="22" spans="1:27" ht="12.75">
      <c r="A22" s="5" t="s">
        <v>48</v>
      </c>
      <c r="B22" s="3"/>
      <c r="C22" s="25">
        <v>50361113</v>
      </c>
      <c r="D22" s="25"/>
      <c r="E22" s="26">
        <v>59891041</v>
      </c>
      <c r="F22" s="27">
        <v>79010971</v>
      </c>
      <c r="G22" s="27">
        <v>5103827</v>
      </c>
      <c r="H22" s="27">
        <v>1619412</v>
      </c>
      <c r="I22" s="27">
        <v>7651778</v>
      </c>
      <c r="J22" s="27">
        <v>14375017</v>
      </c>
      <c r="K22" s="27">
        <v>5866766</v>
      </c>
      <c r="L22" s="27">
        <v>7731682</v>
      </c>
      <c r="M22" s="27">
        <v>4601855</v>
      </c>
      <c r="N22" s="27">
        <v>18200303</v>
      </c>
      <c r="O22" s="27">
        <v>5718004</v>
      </c>
      <c r="P22" s="27">
        <v>5498092</v>
      </c>
      <c r="Q22" s="27">
        <v>6176366</v>
      </c>
      <c r="R22" s="27">
        <v>17392462</v>
      </c>
      <c r="S22" s="27">
        <v>4506058</v>
      </c>
      <c r="T22" s="27">
        <v>6467735</v>
      </c>
      <c r="U22" s="27">
        <v>5876805</v>
      </c>
      <c r="V22" s="27">
        <v>16850598</v>
      </c>
      <c r="W22" s="27">
        <v>66818380</v>
      </c>
      <c r="X22" s="27">
        <v>79010971</v>
      </c>
      <c r="Y22" s="27">
        <v>-12192591</v>
      </c>
      <c r="Z22" s="7">
        <v>-15.43</v>
      </c>
      <c r="AA22" s="25">
        <v>79010971</v>
      </c>
    </row>
    <row r="23" spans="1:27" ht="12.75">
      <c r="A23" s="5" t="s">
        <v>49</v>
      </c>
      <c r="B23" s="3"/>
      <c r="C23" s="22">
        <v>48845053</v>
      </c>
      <c r="D23" s="22"/>
      <c r="E23" s="23">
        <v>59786607</v>
      </c>
      <c r="F23" s="24">
        <v>59786607</v>
      </c>
      <c r="G23" s="24">
        <v>5415335</v>
      </c>
      <c r="H23" s="24">
        <v>6071506</v>
      </c>
      <c r="I23" s="24">
        <v>5177791</v>
      </c>
      <c r="J23" s="24">
        <v>16664632</v>
      </c>
      <c r="K23" s="24">
        <v>6021001</v>
      </c>
      <c r="L23" s="24">
        <v>5354162</v>
      </c>
      <c r="M23" s="24">
        <v>5772193</v>
      </c>
      <c r="N23" s="24">
        <v>17147356</v>
      </c>
      <c r="O23" s="24">
        <v>5310432</v>
      </c>
      <c r="P23" s="24">
        <v>5784683</v>
      </c>
      <c r="Q23" s="24">
        <v>5844754</v>
      </c>
      <c r="R23" s="24">
        <v>16939869</v>
      </c>
      <c r="S23" s="24">
        <v>5455558</v>
      </c>
      <c r="T23" s="24">
        <v>5722160</v>
      </c>
      <c r="U23" s="24">
        <v>6694484</v>
      </c>
      <c r="V23" s="24">
        <v>17872202</v>
      </c>
      <c r="W23" s="24">
        <v>68624059</v>
      </c>
      <c r="X23" s="24">
        <v>59786607</v>
      </c>
      <c r="Y23" s="24">
        <v>8837452</v>
      </c>
      <c r="Z23" s="6">
        <v>14.78</v>
      </c>
      <c r="AA23" s="22">
        <v>59786607</v>
      </c>
    </row>
    <row r="24" spans="1:27" ht="12.75">
      <c r="A24" s="2" t="s">
        <v>50</v>
      </c>
      <c r="B24" s="8" t="s">
        <v>51</v>
      </c>
      <c r="C24" s="19">
        <v>67004</v>
      </c>
      <c r="D24" s="19"/>
      <c r="E24" s="20">
        <v>82973</v>
      </c>
      <c r="F24" s="21">
        <v>82973</v>
      </c>
      <c r="G24" s="21"/>
      <c r="H24" s="21">
        <v>7634</v>
      </c>
      <c r="I24" s="21">
        <v>10788</v>
      </c>
      <c r="J24" s="21">
        <v>18422</v>
      </c>
      <c r="K24" s="21">
        <v>22272</v>
      </c>
      <c r="L24" s="21">
        <v>10222</v>
      </c>
      <c r="M24" s="21">
        <v>463</v>
      </c>
      <c r="N24" s="21">
        <v>32957</v>
      </c>
      <c r="O24" s="21">
        <v>6447</v>
      </c>
      <c r="P24" s="21">
        <v>16786</v>
      </c>
      <c r="Q24" s="21">
        <v>1843</v>
      </c>
      <c r="R24" s="21">
        <v>25076</v>
      </c>
      <c r="S24" s="21">
        <v>19190</v>
      </c>
      <c r="T24" s="21"/>
      <c r="U24" s="21">
        <v>6240</v>
      </c>
      <c r="V24" s="21">
        <v>25430</v>
      </c>
      <c r="W24" s="21">
        <v>101885</v>
      </c>
      <c r="X24" s="21">
        <v>82973</v>
      </c>
      <c r="Y24" s="21">
        <v>18912</v>
      </c>
      <c r="Z24" s="4">
        <v>22.79</v>
      </c>
      <c r="AA24" s="19">
        <v>82973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1871828622</v>
      </c>
      <c r="D25" s="40">
        <f>+D5+D9+D15+D19+D24</f>
        <v>0</v>
      </c>
      <c r="E25" s="41">
        <f t="shared" si="4"/>
        <v>2110852390</v>
      </c>
      <c r="F25" s="42">
        <f t="shared" si="4"/>
        <v>2221596320</v>
      </c>
      <c r="G25" s="42">
        <f t="shared" si="4"/>
        <v>96959457</v>
      </c>
      <c r="H25" s="42">
        <f t="shared" si="4"/>
        <v>77875127</v>
      </c>
      <c r="I25" s="42">
        <f t="shared" si="4"/>
        <v>397587699</v>
      </c>
      <c r="J25" s="42">
        <f t="shared" si="4"/>
        <v>572422283</v>
      </c>
      <c r="K25" s="42">
        <f t="shared" si="4"/>
        <v>107903137</v>
      </c>
      <c r="L25" s="42">
        <f t="shared" si="4"/>
        <v>113166155</v>
      </c>
      <c r="M25" s="42">
        <f t="shared" si="4"/>
        <v>314223845</v>
      </c>
      <c r="N25" s="42">
        <f t="shared" si="4"/>
        <v>535293137</v>
      </c>
      <c r="O25" s="42">
        <f t="shared" si="4"/>
        <v>98176006</v>
      </c>
      <c r="P25" s="42">
        <f t="shared" si="4"/>
        <v>110137150</v>
      </c>
      <c r="Q25" s="42">
        <f t="shared" si="4"/>
        <v>98009468</v>
      </c>
      <c r="R25" s="42">
        <f t="shared" si="4"/>
        <v>306322624</v>
      </c>
      <c r="S25" s="42">
        <f t="shared" si="4"/>
        <v>90651494</v>
      </c>
      <c r="T25" s="42">
        <f t="shared" si="4"/>
        <v>100963384</v>
      </c>
      <c r="U25" s="42">
        <f t="shared" si="4"/>
        <v>106471732</v>
      </c>
      <c r="V25" s="42">
        <f t="shared" si="4"/>
        <v>298086610</v>
      </c>
      <c r="W25" s="42">
        <f t="shared" si="4"/>
        <v>1712124654</v>
      </c>
      <c r="X25" s="42">
        <f t="shared" si="4"/>
        <v>2221596320</v>
      </c>
      <c r="Y25" s="42">
        <f t="shared" si="4"/>
        <v>-509471666</v>
      </c>
      <c r="Z25" s="43">
        <f>+IF(X25&lt;&gt;0,+(Y25/X25)*100,0)</f>
        <v>-22.932684098072325</v>
      </c>
      <c r="AA25" s="40">
        <f>+AA5+AA9+AA15+AA19+AA24</f>
        <v>2221596320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1393654853</v>
      </c>
      <c r="D28" s="19">
        <f>SUM(D29:D31)</f>
        <v>0</v>
      </c>
      <c r="E28" s="20">
        <f t="shared" si="5"/>
        <v>1354025225</v>
      </c>
      <c r="F28" s="21">
        <f t="shared" si="5"/>
        <v>1327357825</v>
      </c>
      <c r="G28" s="21">
        <f t="shared" si="5"/>
        <v>4280153</v>
      </c>
      <c r="H28" s="21">
        <f t="shared" si="5"/>
        <v>43725150</v>
      </c>
      <c r="I28" s="21">
        <f t="shared" si="5"/>
        <v>27385002</v>
      </c>
      <c r="J28" s="21">
        <f t="shared" si="5"/>
        <v>75390305</v>
      </c>
      <c r="K28" s="21">
        <f t="shared" si="5"/>
        <v>45042043</v>
      </c>
      <c r="L28" s="21">
        <f t="shared" si="5"/>
        <v>29987188</v>
      </c>
      <c r="M28" s="21">
        <f t="shared" si="5"/>
        <v>38737075</v>
      </c>
      <c r="N28" s="21">
        <f t="shared" si="5"/>
        <v>113766306</v>
      </c>
      <c r="O28" s="21">
        <f t="shared" si="5"/>
        <v>30211173</v>
      </c>
      <c r="P28" s="21">
        <f t="shared" si="5"/>
        <v>34154285</v>
      </c>
      <c r="Q28" s="21">
        <f t="shared" si="5"/>
        <v>23981982</v>
      </c>
      <c r="R28" s="21">
        <f t="shared" si="5"/>
        <v>88347440</v>
      </c>
      <c r="S28" s="21">
        <f t="shared" si="5"/>
        <v>52823416</v>
      </c>
      <c r="T28" s="21">
        <f t="shared" si="5"/>
        <v>29387772</v>
      </c>
      <c r="U28" s="21">
        <f t="shared" si="5"/>
        <v>69705702</v>
      </c>
      <c r="V28" s="21">
        <f t="shared" si="5"/>
        <v>151916890</v>
      </c>
      <c r="W28" s="21">
        <f t="shared" si="5"/>
        <v>429420941</v>
      </c>
      <c r="X28" s="21">
        <f t="shared" si="5"/>
        <v>1327357825</v>
      </c>
      <c r="Y28" s="21">
        <f t="shared" si="5"/>
        <v>-897936884</v>
      </c>
      <c r="Z28" s="4">
        <f>+IF(X28&lt;&gt;0,+(Y28/X28)*100,0)</f>
        <v>-67.64844167020298</v>
      </c>
      <c r="AA28" s="19">
        <f>SUM(AA29:AA31)</f>
        <v>1327357825</v>
      </c>
    </row>
    <row r="29" spans="1:27" ht="12.75">
      <c r="A29" s="5" t="s">
        <v>32</v>
      </c>
      <c r="B29" s="3"/>
      <c r="C29" s="22">
        <v>83013198</v>
      </c>
      <c r="D29" s="22"/>
      <c r="E29" s="23">
        <v>90029311</v>
      </c>
      <c r="F29" s="24">
        <v>84915811</v>
      </c>
      <c r="G29" s="24">
        <v>2991260</v>
      </c>
      <c r="H29" s="24">
        <v>9220878</v>
      </c>
      <c r="I29" s="24">
        <v>5865562</v>
      </c>
      <c r="J29" s="24">
        <v>18077700</v>
      </c>
      <c r="K29" s="24">
        <v>7128270</v>
      </c>
      <c r="L29" s="24">
        <v>6767285</v>
      </c>
      <c r="M29" s="24">
        <v>6626914</v>
      </c>
      <c r="N29" s="24">
        <v>20522469</v>
      </c>
      <c r="O29" s="24">
        <v>6218114</v>
      </c>
      <c r="P29" s="24">
        <v>6105129</v>
      </c>
      <c r="Q29" s="24">
        <v>430018</v>
      </c>
      <c r="R29" s="24">
        <v>12753261</v>
      </c>
      <c r="S29" s="24">
        <v>11702044</v>
      </c>
      <c r="T29" s="24">
        <v>6425739</v>
      </c>
      <c r="U29" s="24">
        <v>10778456</v>
      </c>
      <c r="V29" s="24">
        <v>28906239</v>
      </c>
      <c r="W29" s="24">
        <v>80259669</v>
      </c>
      <c r="X29" s="24">
        <v>84915811</v>
      </c>
      <c r="Y29" s="24">
        <v>-4656142</v>
      </c>
      <c r="Z29" s="6">
        <v>-5.48</v>
      </c>
      <c r="AA29" s="22">
        <v>84915811</v>
      </c>
    </row>
    <row r="30" spans="1:27" ht="12.75">
      <c r="A30" s="5" t="s">
        <v>33</v>
      </c>
      <c r="B30" s="3"/>
      <c r="C30" s="25">
        <v>1302884638</v>
      </c>
      <c r="D30" s="25"/>
      <c r="E30" s="26">
        <v>1254075682</v>
      </c>
      <c r="F30" s="27">
        <v>1232791782</v>
      </c>
      <c r="G30" s="27">
        <v>1283807</v>
      </c>
      <c r="H30" s="27">
        <v>33107414</v>
      </c>
      <c r="I30" s="27">
        <v>20024524</v>
      </c>
      <c r="J30" s="27">
        <v>54415745</v>
      </c>
      <c r="K30" s="27">
        <v>36983292</v>
      </c>
      <c r="L30" s="27">
        <v>22340471</v>
      </c>
      <c r="M30" s="27">
        <v>31377056</v>
      </c>
      <c r="N30" s="27">
        <v>90700819</v>
      </c>
      <c r="O30" s="27">
        <v>23283304</v>
      </c>
      <c r="P30" s="27">
        <v>27347666</v>
      </c>
      <c r="Q30" s="27">
        <v>23551964</v>
      </c>
      <c r="R30" s="27">
        <v>74182934</v>
      </c>
      <c r="S30" s="27">
        <v>39713510</v>
      </c>
      <c r="T30" s="27">
        <v>22282717</v>
      </c>
      <c r="U30" s="27">
        <v>58096338</v>
      </c>
      <c r="V30" s="27">
        <v>120092565</v>
      </c>
      <c r="W30" s="27">
        <v>339392063</v>
      </c>
      <c r="X30" s="27">
        <v>1232791782</v>
      </c>
      <c r="Y30" s="27">
        <v>-893399719</v>
      </c>
      <c r="Z30" s="7">
        <v>-72.47</v>
      </c>
      <c r="AA30" s="25">
        <v>1232791782</v>
      </c>
    </row>
    <row r="31" spans="1:27" ht="12.75">
      <c r="A31" s="5" t="s">
        <v>34</v>
      </c>
      <c r="B31" s="3"/>
      <c r="C31" s="22">
        <v>7757017</v>
      </c>
      <c r="D31" s="22"/>
      <c r="E31" s="23">
        <v>9920232</v>
      </c>
      <c r="F31" s="24">
        <v>9650232</v>
      </c>
      <c r="G31" s="24">
        <v>5086</v>
      </c>
      <c r="H31" s="24">
        <v>1396858</v>
      </c>
      <c r="I31" s="24">
        <v>1494916</v>
      </c>
      <c r="J31" s="24">
        <v>2896860</v>
      </c>
      <c r="K31" s="24">
        <v>930481</v>
      </c>
      <c r="L31" s="24">
        <v>879432</v>
      </c>
      <c r="M31" s="24">
        <v>733105</v>
      </c>
      <c r="N31" s="24">
        <v>2543018</v>
      </c>
      <c r="O31" s="24">
        <v>709755</v>
      </c>
      <c r="P31" s="24">
        <v>701490</v>
      </c>
      <c r="Q31" s="24"/>
      <c r="R31" s="24">
        <v>1411245</v>
      </c>
      <c r="S31" s="24">
        <v>1407862</v>
      </c>
      <c r="T31" s="24">
        <v>679316</v>
      </c>
      <c r="U31" s="24">
        <v>830908</v>
      </c>
      <c r="V31" s="24">
        <v>2918086</v>
      </c>
      <c r="W31" s="24">
        <v>9769209</v>
      </c>
      <c r="X31" s="24">
        <v>9650232</v>
      </c>
      <c r="Y31" s="24">
        <v>118977</v>
      </c>
      <c r="Z31" s="6">
        <v>1.23</v>
      </c>
      <c r="AA31" s="22">
        <v>9650232</v>
      </c>
    </row>
    <row r="32" spans="1:27" ht="12.75">
      <c r="A32" s="2" t="s">
        <v>35</v>
      </c>
      <c r="B32" s="3"/>
      <c r="C32" s="19">
        <f aca="true" t="shared" si="6" ref="C32:Y32">SUM(C33:C37)</f>
        <v>139271615</v>
      </c>
      <c r="D32" s="19">
        <f>SUM(D33:D37)</f>
        <v>0</v>
      </c>
      <c r="E32" s="20">
        <f t="shared" si="6"/>
        <v>137815288</v>
      </c>
      <c r="F32" s="21">
        <f t="shared" si="6"/>
        <v>144458173</v>
      </c>
      <c r="G32" s="21">
        <f t="shared" si="6"/>
        <v>14948</v>
      </c>
      <c r="H32" s="21">
        <f t="shared" si="6"/>
        <v>24171441</v>
      </c>
      <c r="I32" s="21">
        <f t="shared" si="6"/>
        <v>12362287</v>
      </c>
      <c r="J32" s="21">
        <f t="shared" si="6"/>
        <v>36548676</v>
      </c>
      <c r="K32" s="21">
        <f t="shared" si="6"/>
        <v>12742000</v>
      </c>
      <c r="L32" s="21">
        <f t="shared" si="6"/>
        <v>12296397</v>
      </c>
      <c r="M32" s="21">
        <f t="shared" si="6"/>
        <v>14852864</v>
      </c>
      <c r="N32" s="21">
        <f t="shared" si="6"/>
        <v>39891261</v>
      </c>
      <c r="O32" s="21">
        <f t="shared" si="6"/>
        <v>13354385</v>
      </c>
      <c r="P32" s="21">
        <f t="shared" si="6"/>
        <v>12787133</v>
      </c>
      <c r="Q32" s="21">
        <f t="shared" si="6"/>
        <v>771024</v>
      </c>
      <c r="R32" s="21">
        <f t="shared" si="6"/>
        <v>26912542</v>
      </c>
      <c r="S32" s="21">
        <f t="shared" si="6"/>
        <v>23973328</v>
      </c>
      <c r="T32" s="21">
        <f t="shared" si="6"/>
        <v>13043077</v>
      </c>
      <c r="U32" s="21">
        <f t="shared" si="6"/>
        <v>17725212</v>
      </c>
      <c r="V32" s="21">
        <f t="shared" si="6"/>
        <v>54741617</v>
      </c>
      <c r="W32" s="21">
        <f t="shared" si="6"/>
        <v>158094096</v>
      </c>
      <c r="X32" s="21">
        <f t="shared" si="6"/>
        <v>144458173</v>
      </c>
      <c r="Y32" s="21">
        <f t="shared" si="6"/>
        <v>13635923</v>
      </c>
      <c r="Z32" s="4">
        <f>+IF(X32&lt;&gt;0,+(Y32/X32)*100,0)</f>
        <v>9.439357231798855</v>
      </c>
      <c r="AA32" s="19">
        <f>SUM(AA33:AA37)</f>
        <v>144458173</v>
      </c>
    </row>
    <row r="33" spans="1:27" ht="12.75">
      <c r="A33" s="5" t="s">
        <v>36</v>
      </c>
      <c r="B33" s="3"/>
      <c r="C33" s="22">
        <v>26095998</v>
      </c>
      <c r="D33" s="22"/>
      <c r="E33" s="23">
        <v>28862038</v>
      </c>
      <c r="F33" s="24">
        <v>33958823</v>
      </c>
      <c r="G33" s="24">
        <v>9578</v>
      </c>
      <c r="H33" s="24">
        <v>3849888</v>
      </c>
      <c r="I33" s="24">
        <v>2213859</v>
      </c>
      <c r="J33" s="24">
        <v>6073325</v>
      </c>
      <c r="K33" s="24">
        <v>2487972</v>
      </c>
      <c r="L33" s="24">
        <v>2255013</v>
      </c>
      <c r="M33" s="24">
        <v>2794042</v>
      </c>
      <c r="N33" s="24">
        <v>7537027</v>
      </c>
      <c r="O33" s="24">
        <v>2274995</v>
      </c>
      <c r="P33" s="24">
        <v>2427524</v>
      </c>
      <c r="Q33" s="24">
        <v>523547</v>
      </c>
      <c r="R33" s="24">
        <v>5226066</v>
      </c>
      <c r="S33" s="24">
        <v>3801878</v>
      </c>
      <c r="T33" s="24">
        <v>2585302</v>
      </c>
      <c r="U33" s="24">
        <v>5514180</v>
      </c>
      <c r="V33" s="24">
        <v>11901360</v>
      </c>
      <c r="W33" s="24">
        <v>30737778</v>
      </c>
      <c r="X33" s="24">
        <v>33958823</v>
      </c>
      <c r="Y33" s="24">
        <v>-3221045</v>
      </c>
      <c r="Z33" s="6">
        <v>-9.49</v>
      </c>
      <c r="AA33" s="22">
        <v>33958823</v>
      </c>
    </row>
    <row r="34" spans="1:27" ht="12.75">
      <c r="A34" s="5" t="s">
        <v>37</v>
      </c>
      <c r="B34" s="3"/>
      <c r="C34" s="22">
        <v>24310469</v>
      </c>
      <c r="D34" s="22"/>
      <c r="E34" s="23">
        <v>22382292</v>
      </c>
      <c r="F34" s="24">
        <v>22183192</v>
      </c>
      <c r="G34" s="24">
        <v>5370</v>
      </c>
      <c r="H34" s="24">
        <v>5723404</v>
      </c>
      <c r="I34" s="24">
        <v>2956021</v>
      </c>
      <c r="J34" s="24">
        <v>8684795</v>
      </c>
      <c r="K34" s="24">
        <v>3128285</v>
      </c>
      <c r="L34" s="24">
        <v>3043116</v>
      </c>
      <c r="M34" s="24">
        <v>3879191</v>
      </c>
      <c r="N34" s="24">
        <v>10050592</v>
      </c>
      <c r="O34" s="24">
        <v>3230013</v>
      </c>
      <c r="P34" s="24">
        <v>3067364</v>
      </c>
      <c r="Q34" s="24">
        <v>210689</v>
      </c>
      <c r="R34" s="24">
        <v>6508066</v>
      </c>
      <c r="S34" s="24">
        <v>5815833</v>
      </c>
      <c r="T34" s="24">
        <v>2829895</v>
      </c>
      <c r="U34" s="24">
        <v>3397841</v>
      </c>
      <c r="V34" s="24">
        <v>12043569</v>
      </c>
      <c r="W34" s="24">
        <v>37287022</v>
      </c>
      <c r="X34" s="24">
        <v>22183192</v>
      </c>
      <c r="Y34" s="24">
        <v>15103830</v>
      </c>
      <c r="Z34" s="6">
        <v>68.09</v>
      </c>
      <c r="AA34" s="22">
        <v>22183192</v>
      </c>
    </row>
    <row r="35" spans="1:27" ht="12.75">
      <c r="A35" s="5" t="s">
        <v>38</v>
      </c>
      <c r="B35" s="3"/>
      <c r="C35" s="22">
        <v>77807396</v>
      </c>
      <c r="D35" s="22"/>
      <c r="E35" s="23">
        <v>74356965</v>
      </c>
      <c r="F35" s="24">
        <v>76156165</v>
      </c>
      <c r="G35" s="24"/>
      <c r="H35" s="24">
        <v>12565249</v>
      </c>
      <c r="I35" s="24">
        <v>6301742</v>
      </c>
      <c r="J35" s="24">
        <v>18866991</v>
      </c>
      <c r="K35" s="24">
        <v>6126615</v>
      </c>
      <c r="L35" s="24">
        <v>5950859</v>
      </c>
      <c r="M35" s="24">
        <v>7294263</v>
      </c>
      <c r="N35" s="24">
        <v>19371737</v>
      </c>
      <c r="O35" s="24">
        <v>6877944</v>
      </c>
      <c r="P35" s="24">
        <v>6347269</v>
      </c>
      <c r="Q35" s="24">
        <v>35294</v>
      </c>
      <c r="R35" s="24">
        <v>13260507</v>
      </c>
      <c r="S35" s="24">
        <v>12595763</v>
      </c>
      <c r="T35" s="24">
        <v>6629677</v>
      </c>
      <c r="U35" s="24">
        <v>7861729</v>
      </c>
      <c r="V35" s="24">
        <v>27087169</v>
      </c>
      <c r="W35" s="24">
        <v>78586404</v>
      </c>
      <c r="X35" s="24">
        <v>76156165</v>
      </c>
      <c r="Y35" s="24">
        <v>2430239</v>
      </c>
      <c r="Z35" s="6">
        <v>3.19</v>
      </c>
      <c r="AA35" s="22">
        <v>76156165</v>
      </c>
    </row>
    <row r="36" spans="1:27" ht="12.75">
      <c r="A36" s="5" t="s">
        <v>39</v>
      </c>
      <c r="B36" s="3"/>
      <c r="C36" s="22">
        <v>4449650</v>
      </c>
      <c r="D36" s="22"/>
      <c r="E36" s="23">
        <v>4936926</v>
      </c>
      <c r="F36" s="24">
        <v>4902926</v>
      </c>
      <c r="G36" s="24"/>
      <c r="H36" s="24">
        <v>663680</v>
      </c>
      <c r="I36" s="24">
        <v>338636</v>
      </c>
      <c r="J36" s="24">
        <v>1002316</v>
      </c>
      <c r="K36" s="24">
        <v>455947</v>
      </c>
      <c r="L36" s="24">
        <v>498862</v>
      </c>
      <c r="M36" s="24">
        <v>351060</v>
      </c>
      <c r="N36" s="24">
        <v>1305869</v>
      </c>
      <c r="O36" s="24">
        <v>434130</v>
      </c>
      <c r="P36" s="24">
        <v>368749</v>
      </c>
      <c r="Q36" s="24">
        <v>1494</v>
      </c>
      <c r="R36" s="24">
        <v>804373</v>
      </c>
      <c r="S36" s="24">
        <v>673273</v>
      </c>
      <c r="T36" s="24">
        <v>462504</v>
      </c>
      <c r="U36" s="24">
        <v>362292</v>
      </c>
      <c r="V36" s="24">
        <v>1498069</v>
      </c>
      <c r="W36" s="24">
        <v>4610627</v>
      </c>
      <c r="X36" s="24">
        <v>4902926</v>
      </c>
      <c r="Y36" s="24">
        <v>-292299</v>
      </c>
      <c r="Z36" s="6">
        <v>-5.96</v>
      </c>
      <c r="AA36" s="22">
        <v>4902926</v>
      </c>
    </row>
    <row r="37" spans="1:27" ht="12.75">
      <c r="A37" s="5" t="s">
        <v>40</v>
      </c>
      <c r="B37" s="3"/>
      <c r="C37" s="25">
        <v>6608102</v>
      </c>
      <c r="D37" s="25"/>
      <c r="E37" s="26">
        <v>7277067</v>
      </c>
      <c r="F37" s="27">
        <v>7257067</v>
      </c>
      <c r="G37" s="27"/>
      <c r="H37" s="27">
        <v>1369220</v>
      </c>
      <c r="I37" s="27">
        <v>552029</v>
      </c>
      <c r="J37" s="27">
        <v>1921249</v>
      </c>
      <c r="K37" s="27">
        <v>543181</v>
      </c>
      <c r="L37" s="27">
        <v>548547</v>
      </c>
      <c r="M37" s="27">
        <v>534308</v>
      </c>
      <c r="N37" s="27">
        <v>1626036</v>
      </c>
      <c r="O37" s="27">
        <v>537303</v>
      </c>
      <c r="P37" s="27">
        <v>576227</v>
      </c>
      <c r="Q37" s="27"/>
      <c r="R37" s="27">
        <v>1113530</v>
      </c>
      <c r="S37" s="27">
        <v>1086581</v>
      </c>
      <c r="T37" s="27">
        <v>535699</v>
      </c>
      <c r="U37" s="27">
        <v>589170</v>
      </c>
      <c r="V37" s="27">
        <v>2211450</v>
      </c>
      <c r="W37" s="27">
        <v>6872265</v>
      </c>
      <c r="X37" s="27">
        <v>7257067</v>
      </c>
      <c r="Y37" s="27">
        <v>-384802</v>
      </c>
      <c r="Z37" s="7">
        <v>-5.3</v>
      </c>
      <c r="AA37" s="25">
        <v>7257067</v>
      </c>
    </row>
    <row r="38" spans="1:27" ht="12.75">
      <c r="A38" s="2" t="s">
        <v>41</v>
      </c>
      <c r="B38" s="8"/>
      <c r="C38" s="19">
        <f aca="true" t="shared" si="7" ref="C38:Y38">SUM(C39:C41)</f>
        <v>556948290</v>
      </c>
      <c r="D38" s="19">
        <f>SUM(D39:D41)</f>
        <v>0</v>
      </c>
      <c r="E38" s="20">
        <f t="shared" si="7"/>
        <v>109909995</v>
      </c>
      <c r="F38" s="21">
        <f t="shared" si="7"/>
        <v>114375730</v>
      </c>
      <c r="G38" s="21">
        <f t="shared" si="7"/>
        <v>312701</v>
      </c>
      <c r="H38" s="21">
        <f t="shared" si="7"/>
        <v>15518242</v>
      </c>
      <c r="I38" s="21">
        <f t="shared" si="7"/>
        <v>8302823</v>
      </c>
      <c r="J38" s="21">
        <f t="shared" si="7"/>
        <v>24133766</v>
      </c>
      <c r="K38" s="21">
        <f t="shared" si="7"/>
        <v>8407025</v>
      </c>
      <c r="L38" s="21">
        <f t="shared" si="7"/>
        <v>9379312</v>
      </c>
      <c r="M38" s="21">
        <f t="shared" si="7"/>
        <v>7801452</v>
      </c>
      <c r="N38" s="21">
        <f t="shared" si="7"/>
        <v>25587789</v>
      </c>
      <c r="O38" s="21">
        <f t="shared" si="7"/>
        <v>8037108</v>
      </c>
      <c r="P38" s="21">
        <f t="shared" si="7"/>
        <v>7920744</v>
      </c>
      <c r="Q38" s="21">
        <f t="shared" si="7"/>
        <v>591020</v>
      </c>
      <c r="R38" s="21">
        <f t="shared" si="7"/>
        <v>16548872</v>
      </c>
      <c r="S38" s="21">
        <f t="shared" si="7"/>
        <v>13992592</v>
      </c>
      <c r="T38" s="21">
        <f t="shared" si="7"/>
        <v>7692327</v>
      </c>
      <c r="U38" s="21">
        <f t="shared" si="7"/>
        <v>10677060</v>
      </c>
      <c r="V38" s="21">
        <f t="shared" si="7"/>
        <v>32361979</v>
      </c>
      <c r="W38" s="21">
        <f t="shared" si="7"/>
        <v>98632406</v>
      </c>
      <c r="X38" s="21">
        <f t="shared" si="7"/>
        <v>114375730</v>
      </c>
      <c r="Y38" s="21">
        <f t="shared" si="7"/>
        <v>-15743324</v>
      </c>
      <c r="Z38" s="4">
        <f>+IF(X38&lt;&gt;0,+(Y38/X38)*100,0)</f>
        <v>-13.764567010850993</v>
      </c>
      <c r="AA38" s="19">
        <f>SUM(AA39:AA41)</f>
        <v>114375730</v>
      </c>
    </row>
    <row r="39" spans="1:27" ht="12.75">
      <c r="A39" s="5" t="s">
        <v>42</v>
      </c>
      <c r="B39" s="3"/>
      <c r="C39" s="22">
        <v>54189397</v>
      </c>
      <c r="D39" s="22"/>
      <c r="E39" s="23">
        <v>45164840</v>
      </c>
      <c r="F39" s="24">
        <v>53230840</v>
      </c>
      <c r="G39" s="24">
        <v>249496</v>
      </c>
      <c r="H39" s="24">
        <v>7150072</v>
      </c>
      <c r="I39" s="24">
        <v>3529491</v>
      </c>
      <c r="J39" s="24">
        <v>10929059</v>
      </c>
      <c r="K39" s="24">
        <v>3624946</v>
      </c>
      <c r="L39" s="24">
        <v>3753143</v>
      </c>
      <c r="M39" s="24">
        <v>3725052</v>
      </c>
      <c r="N39" s="24">
        <v>11103141</v>
      </c>
      <c r="O39" s="24">
        <v>3857096</v>
      </c>
      <c r="P39" s="24">
        <v>3590202</v>
      </c>
      <c r="Q39" s="24">
        <v>162566</v>
      </c>
      <c r="R39" s="24">
        <v>7609864</v>
      </c>
      <c r="S39" s="24">
        <v>6623561</v>
      </c>
      <c r="T39" s="24">
        <v>3517447</v>
      </c>
      <c r="U39" s="24">
        <v>5087133</v>
      </c>
      <c r="V39" s="24">
        <v>15228141</v>
      </c>
      <c r="W39" s="24">
        <v>44870205</v>
      </c>
      <c r="X39" s="24">
        <v>53230840</v>
      </c>
      <c r="Y39" s="24">
        <v>-8360635</v>
      </c>
      <c r="Z39" s="6">
        <v>-15.71</v>
      </c>
      <c r="AA39" s="22">
        <v>53230840</v>
      </c>
    </row>
    <row r="40" spans="1:27" ht="12.75">
      <c r="A40" s="5" t="s">
        <v>43</v>
      </c>
      <c r="B40" s="3"/>
      <c r="C40" s="22">
        <v>502046304</v>
      </c>
      <c r="D40" s="22"/>
      <c r="E40" s="23">
        <v>64022712</v>
      </c>
      <c r="F40" s="24">
        <v>60437712</v>
      </c>
      <c r="G40" s="24">
        <v>63205</v>
      </c>
      <c r="H40" s="24">
        <v>8248734</v>
      </c>
      <c r="I40" s="24">
        <v>4713613</v>
      </c>
      <c r="J40" s="24">
        <v>13025552</v>
      </c>
      <c r="K40" s="24">
        <v>4722360</v>
      </c>
      <c r="L40" s="24">
        <v>5565999</v>
      </c>
      <c r="M40" s="24">
        <v>4016230</v>
      </c>
      <c r="N40" s="24">
        <v>14304589</v>
      </c>
      <c r="O40" s="24">
        <v>4119596</v>
      </c>
      <c r="P40" s="24">
        <v>4270126</v>
      </c>
      <c r="Q40" s="24">
        <v>428454</v>
      </c>
      <c r="R40" s="24">
        <v>8818176</v>
      </c>
      <c r="S40" s="24">
        <v>7248203</v>
      </c>
      <c r="T40" s="24">
        <v>4077336</v>
      </c>
      <c r="U40" s="24">
        <v>5515254</v>
      </c>
      <c r="V40" s="24">
        <v>16840793</v>
      </c>
      <c r="W40" s="24">
        <v>52989110</v>
      </c>
      <c r="X40" s="24">
        <v>60437712</v>
      </c>
      <c r="Y40" s="24">
        <v>-7448602</v>
      </c>
      <c r="Z40" s="6">
        <v>-12.32</v>
      </c>
      <c r="AA40" s="22">
        <v>60437712</v>
      </c>
    </row>
    <row r="41" spans="1:27" ht="12.75">
      <c r="A41" s="5" t="s">
        <v>44</v>
      </c>
      <c r="B41" s="3"/>
      <c r="C41" s="22">
        <v>712589</v>
      </c>
      <c r="D41" s="22"/>
      <c r="E41" s="23">
        <v>722443</v>
      </c>
      <c r="F41" s="24">
        <v>707178</v>
      </c>
      <c r="G41" s="24"/>
      <c r="H41" s="24">
        <v>119436</v>
      </c>
      <c r="I41" s="24">
        <v>59719</v>
      </c>
      <c r="J41" s="24">
        <v>179155</v>
      </c>
      <c r="K41" s="24">
        <v>59719</v>
      </c>
      <c r="L41" s="24">
        <v>60170</v>
      </c>
      <c r="M41" s="24">
        <v>60170</v>
      </c>
      <c r="N41" s="24">
        <v>180059</v>
      </c>
      <c r="O41" s="24">
        <v>60416</v>
      </c>
      <c r="P41" s="24">
        <v>60416</v>
      </c>
      <c r="Q41" s="24"/>
      <c r="R41" s="24">
        <v>120832</v>
      </c>
      <c r="S41" s="24">
        <v>120828</v>
      </c>
      <c r="T41" s="24">
        <v>97544</v>
      </c>
      <c r="U41" s="24">
        <v>74673</v>
      </c>
      <c r="V41" s="24">
        <v>293045</v>
      </c>
      <c r="W41" s="24">
        <v>773091</v>
      </c>
      <c r="X41" s="24">
        <v>707178</v>
      </c>
      <c r="Y41" s="24">
        <v>65913</v>
      </c>
      <c r="Z41" s="6">
        <v>9.32</v>
      </c>
      <c r="AA41" s="22">
        <v>707178</v>
      </c>
    </row>
    <row r="42" spans="1:27" ht="12.75">
      <c r="A42" s="2" t="s">
        <v>45</v>
      </c>
      <c r="B42" s="8"/>
      <c r="C42" s="19">
        <f aca="true" t="shared" si="8" ref="C42:Y42">SUM(C43:C46)</f>
        <v>1078455004</v>
      </c>
      <c r="D42" s="19">
        <f>SUM(D43:D46)</f>
        <v>0</v>
      </c>
      <c r="E42" s="20">
        <f t="shared" si="8"/>
        <v>818993767</v>
      </c>
      <c r="F42" s="21">
        <f t="shared" si="8"/>
        <v>808571472</v>
      </c>
      <c r="G42" s="21">
        <f t="shared" si="8"/>
        <v>785741</v>
      </c>
      <c r="H42" s="21">
        <f t="shared" si="8"/>
        <v>37668996</v>
      </c>
      <c r="I42" s="21">
        <f t="shared" si="8"/>
        <v>60760832</v>
      </c>
      <c r="J42" s="21">
        <f t="shared" si="8"/>
        <v>99215569</v>
      </c>
      <c r="K42" s="21">
        <f t="shared" si="8"/>
        <v>36099066</v>
      </c>
      <c r="L42" s="21">
        <f t="shared" si="8"/>
        <v>69890351</v>
      </c>
      <c r="M42" s="21">
        <f t="shared" si="8"/>
        <v>114235674</v>
      </c>
      <c r="N42" s="21">
        <f t="shared" si="8"/>
        <v>220225091</v>
      </c>
      <c r="O42" s="21">
        <f t="shared" si="8"/>
        <v>70320365</v>
      </c>
      <c r="P42" s="21">
        <f t="shared" si="8"/>
        <v>46155380</v>
      </c>
      <c r="Q42" s="21">
        <f t="shared" si="8"/>
        <v>104745804</v>
      </c>
      <c r="R42" s="21">
        <f t="shared" si="8"/>
        <v>221221549</v>
      </c>
      <c r="S42" s="21">
        <f t="shared" si="8"/>
        <v>35342167</v>
      </c>
      <c r="T42" s="21">
        <f t="shared" si="8"/>
        <v>24537693</v>
      </c>
      <c r="U42" s="21">
        <f t="shared" si="8"/>
        <v>179618634</v>
      </c>
      <c r="V42" s="21">
        <f t="shared" si="8"/>
        <v>239498494</v>
      </c>
      <c r="W42" s="21">
        <f t="shared" si="8"/>
        <v>780160703</v>
      </c>
      <c r="X42" s="21">
        <f t="shared" si="8"/>
        <v>808571472</v>
      </c>
      <c r="Y42" s="21">
        <f t="shared" si="8"/>
        <v>-28410769</v>
      </c>
      <c r="Z42" s="4">
        <f>+IF(X42&lt;&gt;0,+(Y42/X42)*100,0)</f>
        <v>-3.5136991575681016</v>
      </c>
      <c r="AA42" s="19">
        <f>SUM(AA43:AA46)</f>
        <v>808571472</v>
      </c>
    </row>
    <row r="43" spans="1:27" ht="12.75">
      <c r="A43" s="5" t="s">
        <v>46</v>
      </c>
      <c r="B43" s="3"/>
      <c r="C43" s="22">
        <v>647180854</v>
      </c>
      <c r="D43" s="22"/>
      <c r="E43" s="23">
        <v>501521731</v>
      </c>
      <c r="F43" s="24">
        <v>507311731</v>
      </c>
      <c r="G43" s="24">
        <v>195315</v>
      </c>
      <c r="H43" s="24">
        <v>13273067</v>
      </c>
      <c r="I43" s="24">
        <v>42121248</v>
      </c>
      <c r="J43" s="24">
        <v>55589630</v>
      </c>
      <c r="K43" s="24">
        <v>10817323</v>
      </c>
      <c r="L43" s="24">
        <v>51056491</v>
      </c>
      <c r="M43" s="24">
        <v>65195524</v>
      </c>
      <c r="N43" s="24">
        <v>127069338</v>
      </c>
      <c r="O43" s="24">
        <v>48904220</v>
      </c>
      <c r="P43" s="24">
        <v>27097505</v>
      </c>
      <c r="Q43" s="24">
        <v>74058381</v>
      </c>
      <c r="R43" s="24">
        <v>150060106</v>
      </c>
      <c r="S43" s="24">
        <v>6571707</v>
      </c>
      <c r="T43" s="24">
        <v>6156860</v>
      </c>
      <c r="U43" s="24">
        <v>136180790</v>
      </c>
      <c r="V43" s="24">
        <v>148909357</v>
      </c>
      <c r="W43" s="24">
        <v>481628431</v>
      </c>
      <c r="X43" s="24">
        <v>507311731</v>
      </c>
      <c r="Y43" s="24">
        <v>-25683300</v>
      </c>
      <c r="Z43" s="6">
        <v>-5.06</v>
      </c>
      <c r="AA43" s="22">
        <v>507311731</v>
      </c>
    </row>
    <row r="44" spans="1:27" ht="12.75">
      <c r="A44" s="5" t="s">
        <v>47</v>
      </c>
      <c r="B44" s="3"/>
      <c r="C44" s="22">
        <v>340753247</v>
      </c>
      <c r="D44" s="22"/>
      <c r="E44" s="23">
        <v>225344156</v>
      </c>
      <c r="F44" s="24">
        <v>194273720</v>
      </c>
      <c r="G44" s="24">
        <v>505455</v>
      </c>
      <c r="H44" s="24">
        <v>10532688</v>
      </c>
      <c r="I44" s="24">
        <v>8064241</v>
      </c>
      <c r="J44" s="24">
        <v>19102384</v>
      </c>
      <c r="K44" s="24">
        <v>15504064</v>
      </c>
      <c r="L44" s="24">
        <v>10033907</v>
      </c>
      <c r="M44" s="24">
        <v>37260837</v>
      </c>
      <c r="N44" s="24">
        <v>62798808</v>
      </c>
      <c r="O44" s="24">
        <v>10957714</v>
      </c>
      <c r="P44" s="24">
        <v>9596910</v>
      </c>
      <c r="Q44" s="24">
        <v>28850486</v>
      </c>
      <c r="R44" s="24">
        <v>49405110</v>
      </c>
      <c r="S44" s="24">
        <v>14394241</v>
      </c>
      <c r="T44" s="24">
        <v>9107972</v>
      </c>
      <c r="U44" s="24">
        <v>30314572</v>
      </c>
      <c r="V44" s="24">
        <v>53816785</v>
      </c>
      <c r="W44" s="24">
        <v>185123087</v>
      </c>
      <c r="X44" s="24">
        <v>194273720</v>
      </c>
      <c r="Y44" s="24">
        <v>-9150633</v>
      </c>
      <c r="Z44" s="6">
        <v>-4.71</v>
      </c>
      <c r="AA44" s="22">
        <v>194273720</v>
      </c>
    </row>
    <row r="45" spans="1:27" ht="12.75">
      <c r="A45" s="5" t="s">
        <v>48</v>
      </c>
      <c r="B45" s="3"/>
      <c r="C45" s="25">
        <v>39619405</v>
      </c>
      <c r="D45" s="25"/>
      <c r="E45" s="26">
        <v>35140131</v>
      </c>
      <c r="F45" s="27">
        <v>52854567</v>
      </c>
      <c r="G45" s="27"/>
      <c r="H45" s="27">
        <v>5715688</v>
      </c>
      <c r="I45" s="27">
        <v>5942060</v>
      </c>
      <c r="J45" s="27">
        <v>11657748</v>
      </c>
      <c r="K45" s="27">
        <v>4184754</v>
      </c>
      <c r="L45" s="27">
        <v>3757268</v>
      </c>
      <c r="M45" s="27">
        <v>4288041</v>
      </c>
      <c r="N45" s="27">
        <v>12230063</v>
      </c>
      <c r="O45" s="27">
        <v>3037026</v>
      </c>
      <c r="P45" s="27">
        <v>2836860</v>
      </c>
      <c r="Q45" s="27">
        <v>1023973</v>
      </c>
      <c r="R45" s="27">
        <v>6897859</v>
      </c>
      <c r="S45" s="27">
        <v>5605513</v>
      </c>
      <c r="T45" s="27">
        <v>4207692</v>
      </c>
      <c r="U45" s="27">
        <v>3408821</v>
      </c>
      <c r="V45" s="27">
        <v>13222026</v>
      </c>
      <c r="W45" s="27">
        <v>44007696</v>
      </c>
      <c r="X45" s="27">
        <v>52854567</v>
      </c>
      <c r="Y45" s="27">
        <v>-8846871</v>
      </c>
      <c r="Z45" s="7">
        <v>-16.74</v>
      </c>
      <c r="AA45" s="25">
        <v>52854567</v>
      </c>
    </row>
    <row r="46" spans="1:27" ht="12.75">
      <c r="A46" s="5" t="s">
        <v>49</v>
      </c>
      <c r="B46" s="3"/>
      <c r="C46" s="22">
        <v>50901498</v>
      </c>
      <c r="D46" s="22"/>
      <c r="E46" s="23">
        <v>56987749</v>
      </c>
      <c r="F46" s="24">
        <v>54131454</v>
      </c>
      <c r="G46" s="24">
        <v>84971</v>
      </c>
      <c r="H46" s="24">
        <v>8147553</v>
      </c>
      <c r="I46" s="24">
        <v>4633283</v>
      </c>
      <c r="J46" s="24">
        <v>12865807</v>
      </c>
      <c r="K46" s="24">
        <v>5592925</v>
      </c>
      <c r="L46" s="24">
        <v>5042685</v>
      </c>
      <c r="M46" s="24">
        <v>7491272</v>
      </c>
      <c r="N46" s="24">
        <v>18126882</v>
      </c>
      <c r="O46" s="24">
        <v>7421405</v>
      </c>
      <c r="P46" s="24">
        <v>6624105</v>
      </c>
      <c r="Q46" s="24">
        <v>812964</v>
      </c>
      <c r="R46" s="24">
        <v>14858474</v>
      </c>
      <c r="S46" s="24">
        <v>8770706</v>
      </c>
      <c r="T46" s="24">
        <v>5065169</v>
      </c>
      <c r="U46" s="24">
        <v>9714451</v>
      </c>
      <c r="V46" s="24">
        <v>23550326</v>
      </c>
      <c r="W46" s="24">
        <v>69401489</v>
      </c>
      <c r="X46" s="24">
        <v>54131454</v>
      </c>
      <c r="Y46" s="24">
        <v>15270035</v>
      </c>
      <c r="Z46" s="6">
        <v>28.21</v>
      </c>
      <c r="AA46" s="22">
        <v>54131454</v>
      </c>
    </row>
    <row r="47" spans="1:27" ht="12.75">
      <c r="A47" s="2" t="s">
        <v>50</v>
      </c>
      <c r="B47" s="8" t="s">
        <v>51</v>
      </c>
      <c r="C47" s="19">
        <v>2268531</v>
      </c>
      <c r="D47" s="19"/>
      <c r="E47" s="20">
        <v>2993706</v>
      </c>
      <c r="F47" s="21">
        <v>2674706</v>
      </c>
      <c r="G47" s="21">
        <v>4409</v>
      </c>
      <c r="H47" s="21">
        <v>383896</v>
      </c>
      <c r="I47" s="21">
        <v>220089</v>
      </c>
      <c r="J47" s="21">
        <v>608394</v>
      </c>
      <c r="K47" s="21">
        <v>209178</v>
      </c>
      <c r="L47" s="21">
        <v>192236</v>
      </c>
      <c r="M47" s="21">
        <v>197079</v>
      </c>
      <c r="N47" s="21">
        <v>598493</v>
      </c>
      <c r="O47" s="21">
        <v>179040</v>
      </c>
      <c r="P47" s="21">
        <v>190067</v>
      </c>
      <c r="Q47" s="21"/>
      <c r="R47" s="21">
        <v>369107</v>
      </c>
      <c r="S47" s="21">
        <v>398069</v>
      </c>
      <c r="T47" s="21">
        <v>179040</v>
      </c>
      <c r="U47" s="21">
        <v>216169</v>
      </c>
      <c r="V47" s="21">
        <v>793278</v>
      </c>
      <c r="W47" s="21">
        <v>2369272</v>
      </c>
      <c r="X47" s="21">
        <v>2674706</v>
      </c>
      <c r="Y47" s="21">
        <v>-305434</v>
      </c>
      <c r="Z47" s="4">
        <v>-11.42</v>
      </c>
      <c r="AA47" s="19">
        <v>2674706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3170598293</v>
      </c>
      <c r="D48" s="40">
        <f>+D28+D32+D38+D42+D47</f>
        <v>0</v>
      </c>
      <c r="E48" s="41">
        <f t="shared" si="9"/>
        <v>2423737981</v>
      </c>
      <c r="F48" s="42">
        <f t="shared" si="9"/>
        <v>2397437906</v>
      </c>
      <c r="G48" s="42">
        <f t="shared" si="9"/>
        <v>5397952</v>
      </c>
      <c r="H48" s="42">
        <f t="shared" si="9"/>
        <v>121467725</v>
      </c>
      <c r="I48" s="42">
        <f t="shared" si="9"/>
        <v>109031033</v>
      </c>
      <c r="J48" s="42">
        <f t="shared" si="9"/>
        <v>235896710</v>
      </c>
      <c r="K48" s="42">
        <f t="shared" si="9"/>
        <v>102499312</v>
      </c>
      <c r="L48" s="42">
        <f t="shared" si="9"/>
        <v>121745484</v>
      </c>
      <c r="M48" s="42">
        <f t="shared" si="9"/>
        <v>175824144</v>
      </c>
      <c r="N48" s="42">
        <f t="shared" si="9"/>
        <v>400068940</v>
      </c>
      <c r="O48" s="42">
        <f t="shared" si="9"/>
        <v>122102071</v>
      </c>
      <c r="P48" s="42">
        <f t="shared" si="9"/>
        <v>101207609</v>
      </c>
      <c r="Q48" s="42">
        <f t="shared" si="9"/>
        <v>130089830</v>
      </c>
      <c r="R48" s="42">
        <f t="shared" si="9"/>
        <v>353399510</v>
      </c>
      <c r="S48" s="42">
        <f t="shared" si="9"/>
        <v>126529572</v>
      </c>
      <c r="T48" s="42">
        <f t="shared" si="9"/>
        <v>74839909</v>
      </c>
      <c r="U48" s="42">
        <f t="shared" si="9"/>
        <v>277942777</v>
      </c>
      <c r="V48" s="42">
        <f t="shared" si="9"/>
        <v>479312258</v>
      </c>
      <c r="W48" s="42">
        <f t="shared" si="9"/>
        <v>1468677418</v>
      </c>
      <c r="X48" s="42">
        <f t="shared" si="9"/>
        <v>2397437906</v>
      </c>
      <c r="Y48" s="42">
        <f t="shared" si="9"/>
        <v>-928760488</v>
      </c>
      <c r="Z48" s="43">
        <f>+IF(X48&lt;&gt;0,+(Y48/X48)*100,0)</f>
        <v>-38.739709824209314</v>
      </c>
      <c r="AA48" s="40">
        <f>+AA28+AA32+AA38+AA42+AA47</f>
        <v>2397437906</v>
      </c>
    </row>
    <row r="49" spans="1:27" ht="12.75">
      <c r="A49" s="14" t="s">
        <v>79</v>
      </c>
      <c r="B49" s="15"/>
      <c r="C49" s="44">
        <f aca="true" t="shared" si="10" ref="C49:Y49">+C25-C48</f>
        <v>-1298769671</v>
      </c>
      <c r="D49" s="44">
        <f>+D25-D48</f>
        <v>0</v>
      </c>
      <c r="E49" s="45">
        <f t="shared" si="10"/>
        <v>-312885591</v>
      </c>
      <c r="F49" s="46">
        <f t="shared" si="10"/>
        <v>-175841586</v>
      </c>
      <c r="G49" s="46">
        <f t="shared" si="10"/>
        <v>91561505</v>
      </c>
      <c r="H49" s="46">
        <f t="shared" si="10"/>
        <v>-43592598</v>
      </c>
      <c r="I49" s="46">
        <f t="shared" si="10"/>
        <v>288556666</v>
      </c>
      <c r="J49" s="46">
        <f t="shared" si="10"/>
        <v>336525573</v>
      </c>
      <c r="K49" s="46">
        <f t="shared" si="10"/>
        <v>5403825</v>
      </c>
      <c r="L49" s="46">
        <f t="shared" si="10"/>
        <v>-8579329</v>
      </c>
      <c r="M49" s="46">
        <f t="shared" si="10"/>
        <v>138399701</v>
      </c>
      <c r="N49" s="46">
        <f t="shared" si="10"/>
        <v>135224197</v>
      </c>
      <c r="O49" s="46">
        <f t="shared" si="10"/>
        <v>-23926065</v>
      </c>
      <c r="P49" s="46">
        <f t="shared" si="10"/>
        <v>8929541</v>
      </c>
      <c r="Q49" s="46">
        <f t="shared" si="10"/>
        <v>-32080362</v>
      </c>
      <c r="R49" s="46">
        <f t="shared" si="10"/>
        <v>-47076886</v>
      </c>
      <c r="S49" s="46">
        <f t="shared" si="10"/>
        <v>-35878078</v>
      </c>
      <c r="T49" s="46">
        <f t="shared" si="10"/>
        <v>26123475</v>
      </c>
      <c r="U49" s="46">
        <f t="shared" si="10"/>
        <v>-171471045</v>
      </c>
      <c r="V49" s="46">
        <f t="shared" si="10"/>
        <v>-181225648</v>
      </c>
      <c r="W49" s="46">
        <f t="shared" si="10"/>
        <v>243447236</v>
      </c>
      <c r="X49" s="46">
        <f>IF(F25=F48,0,X25-X48)</f>
        <v>-175841586</v>
      </c>
      <c r="Y49" s="46">
        <f t="shared" si="10"/>
        <v>419288822</v>
      </c>
      <c r="Z49" s="47">
        <f>+IF(X49&lt;&gt;0,+(Y49/X49)*100,0)</f>
        <v>-238.44690641040964</v>
      </c>
      <c r="AA49" s="44">
        <f>+AA25-AA48</f>
        <v>-175841586</v>
      </c>
    </row>
    <row r="50" spans="1:27" ht="12.75">
      <c r="A50" s="16" t="s">
        <v>80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58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85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105697072</v>
      </c>
      <c r="D5" s="19">
        <f>SUM(D6:D8)</f>
        <v>0</v>
      </c>
      <c r="E5" s="20">
        <f t="shared" si="0"/>
        <v>690501615</v>
      </c>
      <c r="F5" s="21">
        <f t="shared" si="0"/>
        <v>865080110</v>
      </c>
      <c r="G5" s="21">
        <f t="shared" si="0"/>
        <v>116065798</v>
      </c>
      <c r="H5" s="21">
        <f t="shared" si="0"/>
        <v>86809686</v>
      </c>
      <c r="I5" s="21">
        <f t="shared" si="0"/>
        <v>100126125</v>
      </c>
      <c r="J5" s="21">
        <f t="shared" si="0"/>
        <v>303001609</v>
      </c>
      <c r="K5" s="21">
        <f t="shared" si="0"/>
        <v>66739766</v>
      </c>
      <c r="L5" s="21">
        <f t="shared" si="0"/>
        <v>67381679</v>
      </c>
      <c r="M5" s="21">
        <f t="shared" si="0"/>
        <v>82787278</v>
      </c>
      <c r="N5" s="21">
        <f t="shared" si="0"/>
        <v>216908723</v>
      </c>
      <c r="O5" s="21">
        <f t="shared" si="0"/>
        <v>72895319</v>
      </c>
      <c r="P5" s="21">
        <f t="shared" si="0"/>
        <v>74016644</v>
      </c>
      <c r="Q5" s="21">
        <f t="shared" si="0"/>
        <v>72500212</v>
      </c>
      <c r="R5" s="21">
        <f t="shared" si="0"/>
        <v>219412175</v>
      </c>
      <c r="S5" s="21">
        <f t="shared" si="0"/>
        <v>69886406</v>
      </c>
      <c r="T5" s="21">
        <f t="shared" si="0"/>
        <v>71526847</v>
      </c>
      <c r="U5" s="21">
        <f t="shared" si="0"/>
        <v>31889638</v>
      </c>
      <c r="V5" s="21">
        <f t="shared" si="0"/>
        <v>173302891</v>
      </c>
      <c r="W5" s="21">
        <f t="shared" si="0"/>
        <v>912625398</v>
      </c>
      <c r="X5" s="21">
        <f t="shared" si="0"/>
        <v>865080110</v>
      </c>
      <c r="Y5" s="21">
        <f t="shared" si="0"/>
        <v>47545288</v>
      </c>
      <c r="Z5" s="4">
        <f>+IF(X5&lt;&gt;0,+(Y5/X5)*100,0)</f>
        <v>5.496056082019964</v>
      </c>
      <c r="AA5" s="19">
        <f>SUM(AA6:AA8)</f>
        <v>865080110</v>
      </c>
    </row>
    <row r="6" spans="1:27" ht="12.75">
      <c r="A6" s="5" t="s">
        <v>32</v>
      </c>
      <c r="B6" s="3"/>
      <c r="C6" s="22">
        <v>66629254</v>
      </c>
      <c r="D6" s="22"/>
      <c r="E6" s="23">
        <v>288241144</v>
      </c>
      <c r="F6" s="24">
        <v>40387624</v>
      </c>
      <c r="G6" s="24">
        <v>36287809</v>
      </c>
      <c r="H6" s="24">
        <v>37224854</v>
      </c>
      <c r="I6" s="24">
        <v>33612288</v>
      </c>
      <c r="J6" s="24">
        <v>107124951</v>
      </c>
      <c r="K6" s="24">
        <v>1632798</v>
      </c>
      <c r="L6" s="24">
        <v>1617</v>
      </c>
      <c r="M6" s="24">
        <v>15730</v>
      </c>
      <c r="N6" s="24">
        <v>1650145</v>
      </c>
      <c r="O6" s="24">
        <v>1910617</v>
      </c>
      <c r="P6" s="24">
        <v>1841334</v>
      </c>
      <c r="Q6" s="24">
        <v>1948559</v>
      </c>
      <c r="R6" s="24">
        <v>5700510</v>
      </c>
      <c r="S6" s="24">
        <v>2292124</v>
      </c>
      <c r="T6" s="24">
        <v>2325273</v>
      </c>
      <c r="U6" s="24">
        <v>1655848</v>
      </c>
      <c r="V6" s="24">
        <v>6273245</v>
      </c>
      <c r="W6" s="24">
        <v>120748851</v>
      </c>
      <c r="X6" s="24">
        <v>40387624</v>
      </c>
      <c r="Y6" s="24">
        <v>80361227</v>
      </c>
      <c r="Z6" s="6">
        <v>198.97</v>
      </c>
      <c r="AA6" s="22">
        <v>40387624</v>
      </c>
    </row>
    <row r="7" spans="1:27" ht="12.75">
      <c r="A7" s="5" t="s">
        <v>33</v>
      </c>
      <c r="B7" s="3"/>
      <c r="C7" s="25">
        <v>39067818</v>
      </c>
      <c r="D7" s="25"/>
      <c r="E7" s="26">
        <v>402260471</v>
      </c>
      <c r="F7" s="27">
        <v>824692486</v>
      </c>
      <c r="G7" s="27">
        <v>79777989</v>
      </c>
      <c r="H7" s="27">
        <v>49584832</v>
      </c>
      <c r="I7" s="27">
        <v>66513837</v>
      </c>
      <c r="J7" s="27">
        <v>195876658</v>
      </c>
      <c r="K7" s="27">
        <v>65106968</v>
      </c>
      <c r="L7" s="27">
        <v>67380062</v>
      </c>
      <c r="M7" s="27">
        <v>82771548</v>
      </c>
      <c r="N7" s="27">
        <v>215258578</v>
      </c>
      <c r="O7" s="27">
        <v>70984702</v>
      </c>
      <c r="P7" s="27">
        <v>72175310</v>
      </c>
      <c r="Q7" s="27">
        <v>70551653</v>
      </c>
      <c r="R7" s="27">
        <v>213711665</v>
      </c>
      <c r="S7" s="27">
        <v>67594282</v>
      </c>
      <c r="T7" s="27">
        <v>69201574</v>
      </c>
      <c r="U7" s="27">
        <v>30233790</v>
      </c>
      <c r="V7" s="27">
        <v>167029646</v>
      </c>
      <c r="W7" s="27">
        <v>791876547</v>
      </c>
      <c r="X7" s="27">
        <v>824692486</v>
      </c>
      <c r="Y7" s="27">
        <v>-32815939</v>
      </c>
      <c r="Z7" s="7">
        <v>-3.98</v>
      </c>
      <c r="AA7" s="25">
        <v>824692486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6090958</v>
      </c>
      <c r="D9" s="19">
        <f>SUM(D10:D14)</f>
        <v>0</v>
      </c>
      <c r="E9" s="20">
        <f t="shared" si="1"/>
        <v>40150717</v>
      </c>
      <c r="F9" s="21">
        <f t="shared" si="1"/>
        <v>18287450</v>
      </c>
      <c r="G9" s="21">
        <f t="shared" si="1"/>
        <v>1308756</v>
      </c>
      <c r="H9" s="21">
        <f t="shared" si="1"/>
        <v>840282</v>
      </c>
      <c r="I9" s="21">
        <f t="shared" si="1"/>
        <v>899255</v>
      </c>
      <c r="J9" s="21">
        <f t="shared" si="1"/>
        <v>3048293</v>
      </c>
      <c r="K9" s="21">
        <f t="shared" si="1"/>
        <v>972776</v>
      </c>
      <c r="L9" s="21">
        <f t="shared" si="1"/>
        <v>896925</v>
      </c>
      <c r="M9" s="21">
        <f t="shared" si="1"/>
        <v>822964</v>
      </c>
      <c r="N9" s="21">
        <f t="shared" si="1"/>
        <v>2692665</v>
      </c>
      <c r="O9" s="21">
        <f t="shared" si="1"/>
        <v>882439</v>
      </c>
      <c r="P9" s="21">
        <f t="shared" si="1"/>
        <v>916898</v>
      </c>
      <c r="Q9" s="21">
        <f t="shared" si="1"/>
        <v>1178083</v>
      </c>
      <c r="R9" s="21">
        <f t="shared" si="1"/>
        <v>2977420</v>
      </c>
      <c r="S9" s="21">
        <f t="shared" si="1"/>
        <v>750082</v>
      </c>
      <c r="T9" s="21">
        <f t="shared" si="1"/>
        <v>876234</v>
      </c>
      <c r="U9" s="21">
        <f t="shared" si="1"/>
        <v>11700336</v>
      </c>
      <c r="V9" s="21">
        <f t="shared" si="1"/>
        <v>13326652</v>
      </c>
      <c r="W9" s="21">
        <f t="shared" si="1"/>
        <v>22045030</v>
      </c>
      <c r="X9" s="21">
        <f t="shared" si="1"/>
        <v>18287450</v>
      </c>
      <c r="Y9" s="21">
        <f t="shared" si="1"/>
        <v>3757580</v>
      </c>
      <c r="Z9" s="4">
        <f>+IF(X9&lt;&gt;0,+(Y9/X9)*100,0)</f>
        <v>20.547315235311647</v>
      </c>
      <c r="AA9" s="19">
        <f>SUM(AA10:AA14)</f>
        <v>18287450</v>
      </c>
    </row>
    <row r="10" spans="1:27" ht="12.75">
      <c r="A10" s="5" t="s">
        <v>36</v>
      </c>
      <c r="B10" s="3"/>
      <c r="C10" s="22">
        <v>151642</v>
      </c>
      <c r="D10" s="22"/>
      <c r="E10" s="23">
        <v>4764143</v>
      </c>
      <c r="F10" s="24">
        <v>5564862</v>
      </c>
      <c r="G10" s="24">
        <v>74519</v>
      </c>
      <c r="H10" s="24">
        <v>89444</v>
      </c>
      <c r="I10" s="24">
        <v>110845</v>
      </c>
      <c r="J10" s="24">
        <v>274808</v>
      </c>
      <c r="K10" s="24">
        <v>136922</v>
      </c>
      <c r="L10" s="24">
        <v>101104</v>
      </c>
      <c r="M10" s="24">
        <v>78701</v>
      </c>
      <c r="N10" s="24">
        <v>316727</v>
      </c>
      <c r="O10" s="24">
        <v>97902</v>
      </c>
      <c r="P10" s="24">
        <v>131310</v>
      </c>
      <c r="Q10" s="24">
        <v>97278</v>
      </c>
      <c r="R10" s="24">
        <v>326490</v>
      </c>
      <c r="S10" s="24"/>
      <c r="T10" s="24">
        <v>122638</v>
      </c>
      <c r="U10" s="24">
        <v>75699</v>
      </c>
      <c r="V10" s="24">
        <v>198337</v>
      </c>
      <c r="W10" s="24">
        <v>1116362</v>
      </c>
      <c r="X10" s="24">
        <v>5564862</v>
      </c>
      <c r="Y10" s="24">
        <v>-4448500</v>
      </c>
      <c r="Z10" s="6">
        <v>-79.94</v>
      </c>
      <c r="AA10" s="22">
        <v>5564862</v>
      </c>
    </row>
    <row r="11" spans="1:27" ht="12.75">
      <c r="A11" s="5" t="s">
        <v>37</v>
      </c>
      <c r="B11" s="3"/>
      <c r="C11" s="22">
        <v>11948</v>
      </c>
      <c r="D11" s="22"/>
      <c r="E11" s="23">
        <v>944022</v>
      </c>
      <c r="F11" s="24">
        <v>944022</v>
      </c>
      <c r="G11" s="24"/>
      <c r="H11" s="24"/>
      <c r="I11" s="24"/>
      <c r="J11" s="24"/>
      <c r="K11" s="24"/>
      <c r="L11" s="24">
        <v>4004</v>
      </c>
      <c r="M11" s="24"/>
      <c r="N11" s="24">
        <v>4004</v>
      </c>
      <c r="O11" s="24">
        <v>6141</v>
      </c>
      <c r="P11" s="24"/>
      <c r="Q11" s="24">
        <v>267940</v>
      </c>
      <c r="R11" s="24">
        <v>274081</v>
      </c>
      <c r="S11" s="24"/>
      <c r="T11" s="24"/>
      <c r="U11" s="24"/>
      <c r="V11" s="24"/>
      <c r="W11" s="24">
        <v>278085</v>
      </c>
      <c r="X11" s="24">
        <v>944022</v>
      </c>
      <c r="Y11" s="24">
        <v>-665937</v>
      </c>
      <c r="Z11" s="6">
        <v>-70.54</v>
      </c>
      <c r="AA11" s="22">
        <v>944022</v>
      </c>
    </row>
    <row r="12" spans="1:27" ht="12.75">
      <c r="A12" s="5" t="s">
        <v>38</v>
      </c>
      <c r="B12" s="3"/>
      <c r="C12" s="22">
        <v>6338439</v>
      </c>
      <c r="D12" s="22"/>
      <c r="E12" s="23">
        <v>28926586</v>
      </c>
      <c r="F12" s="24">
        <v>6262600</v>
      </c>
      <c r="G12" s="24">
        <v>3061</v>
      </c>
      <c r="H12" s="24">
        <v>18633</v>
      </c>
      <c r="I12" s="24">
        <v>73771</v>
      </c>
      <c r="J12" s="24">
        <v>95465</v>
      </c>
      <c r="K12" s="24">
        <v>85519</v>
      </c>
      <c r="L12" s="24">
        <v>57778</v>
      </c>
      <c r="M12" s="24">
        <v>26994</v>
      </c>
      <c r="N12" s="24">
        <v>170291</v>
      </c>
      <c r="O12" s="24">
        <v>31885</v>
      </c>
      <c r="P12" s="24">
        <v>33328</v>
      </c>
      <c r="Q12" s="24">
        <v>61412</v>
      </c>
      <c r="R12" s="24">
        <v>126625</v>
      </c>
      <c r="S12" s="24"/>
      <c r="T12" s="24">
        <v>2991</v>
      </c>
      <c r="U12" s="24">
        <v>11312154</v>
      </c>
      <c r="V12" s="24">
        <v>11315145</v>
      </c>
      <c r="W12" s="24">
        <v>11707526</v>
      </c>
      <c r="X12" s="24">
        <v>6262600</v>
      </c>
      <c r="Y12" s="24">
        <v>5444926</v>
      </c>
      <c r="Z12" s="6">
        <v>86.94</v>
      </c>
      <c r="AA12" s="22">
        <v>6262600</v>
      </c>
    </row>
    <row r="13" spans="1:27" ht="12.75">
      <c r="A13" s="5" t="s">
        <v>39</v>
      </c>
      <c r="B13" s="3"/>
      <c r="C13" s="22">
        <v>-411071</v>
      </c>
      <c r="D13" s="22"/>
      <c r="E13" s="23">
        <v>5515966</v>
      </c>
      <c r="F13" s="24">
        <v>5515966</v>
      </c>
      <c r="G13" s="24">
        <v>1231176</v>
      </c>
      <c r="H13" s="24">
        <v>732205</v>
      </c>
      <c r="I13" s="24">
        <v>714639</v>
      </c>
      <c r="J13" s="24">
        <v>2678020</v>
      </c>
      <c r="K13" s="24">
        <v>750335</v>
      </c>
      <c r="L13" s="24">
        <v>734039</v>
      </c>
      <c r="M13" s="24">
        <v>717269</v>
      </c>
      <c r="N13" s="24">
        <v>2201643</v>
      </c>
      <c r="O13" s="24">
        <v>746511</v>
      </c>
      <c r="P13" s="24">
        <v>752260</v>
      </c>
      <c r="Q13" s="24">
        <v>751453</v>
      </c>
      <c r="R13" s="24">
        <v>2250224</v>
      </c>
      <c r="S13" s="24">
        <v>750082</v>
      </c>
      <c r="T13" s="24">
        <v>750605</v>
      </c>
      <c r="U13" s="24">
        <v>312483</v>
      </c>
      <c r="V13" s="24">
        <v>1813170</v>
      </c>
      <c r="W13" s="24">
        <v>8943057</v>
      </c>
      <c r="X13" s="24">
        <v>5515966</v>
      </c>
      <c r="Y13" s="24">
        <v>3427091</v>
      </c>
      <c r="Z13" s="6">
        <v>62.13</v>
      </c>
      <c r="AA13" s="22">
        <v>5515966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290034868</v>
      </c>
      <c r="D15" s="19">
        <f>SUM(D16:D18)</f>
        <v>0</v>
      </c>
      <c r="E15" s="20">
        <f t="shared" si="2"/>
        <v>642876174</v>
      </c>
      <c r="F15" s="21">
        <f t="shared" si="2"/>
        <v>572071858</v>
      </c>
      <c r="G15" s="21">
        <f t="shared" si="2"/>
        <v>3810072</v>
      </c>
      <c r="H15" s="21">
        <f t="shared" si="2"/>
        <v>1694489</v>
      </c>
      <c r="I15" s="21">
        <f t="shared" si="2"/>
        <v>25648558</v>
      </c>
      <c r="J15" s="21">
        <f t="shared" si="2"/>
        <v>31153119</v>
      </c>
      <c r="K15" s="21">
        <f t="shared" si="2"/>
        <v>30698302</v>
      </c>
      <c r="L15" s="21">
        <f t="shared" si="2"/>
        <v>235154</v>
      </c>
      <c r="M15" s="21">
        <f t="shared" si="2"/>
        <v>9734218</v>
      </c>
      <c r="N15" s="21">
        <f t="shared" si="2"/>
        <v>40667674</v>
      </c>
      <c r="O15" s="21">
        <f t="shared" si="2"/>
        <v>5081484</v>
      </c>
      <c r="P15" s="21">
        <f t="shared" si="2"/>
        <v>22825179</v>
      </c>
      <c r="Q15" s="21">
        <f t="shared" si="2"/>
        <v>33067574</v>
      </c>
      <c r="R15" s="21">
        <f t="shared" si="2"/>
        <v>60974237</v>
      </c>
      <c r="S15" s="21">
        <f t="shared" si="2"/>
        <v>9620906</v>
      </c>
      <c r="T15" s="21">
        <f t="shared" si="2"/>
        <v>11895079</v>
      </c>
      <c r="U15" s="21">
        <f t="shared" si="2"/>
        <v>72961790</v>
      </c>
      <c r="V15" s="21">
        <f t="shared" si="2"/>
        <v>94477775</v>
      </c>
      <c r="W15" s="21">
        <f t="shared" si="2"/>
        <v>227272805</v>
      </c>
      <c r="X15" s="21">
        <f t="shared" si="2"/>
        <v>572071858</v>
      </c>
      <c r="Y15" s="21">
        <f t="shared" si="2"/>
        <v>-344799053</v>
      </c>
      <c r="Z15" s="4">
        <f>+IF(X15&lt;&gt;0,+(Y15/X15)*100,0)</f>
        <v>-60.27198299973008</v>
      </c>
      <c r="AA15" s="19">
        <f>SUM(AA16:AA18)</f>
        <v>572071858</v>
      </c>
    </row>
    <row r="16" spans="1:27" ht="12.75">
      <c r="A16" s="5" t="s">
        <v>42</v>
      </c>
      <c r="B16" s="3"/>
      <c r="C16" s="22">
        <v>187172313</v>
      </c>
      <c r="D16" s="22"/>
      <c r="E16" s="23">
        <v>417897025</v>
      </c>
      <c r="F16" s="24">
        <v>254692709</v>
      </c>
      <c r="G16" s="24">
        <v>2720496</v>
      </c>
      <c r="H16" s="24">
        <v>1694489</v>
      </c>
      <c r="I16" s="24">
        <v>26293387</v>
      </c>
      <c r="J16" s="24">
        <v>30708372</v>
      </c>
      <c r="K16" s="24">
        <v>22532293</v>
      </c>
      <c r="L16" s="24">
        <v>235154</v>
      </c>
      <c r="M16" s="24">
        <v>8788036</v>
      </c>
      <c r="N16" s="24">
        <v>31555483</v>
      </c>
      <c r="O16" s="24">
        <v>235228</v>
      </c>
      <c r="P16" s="24">
        <v>14145888</v>
      </c>
      <c r="Q16" s="24">
        <v>19788328</v>
      </c>
      <c r="R16" s="24">
        <v>34169444</v>
      </c>
      <c r="S16" s="24">
        <v>4759567</v>
      </c>
      <c r="T16" s="24">
        <v>6061074</v>
      </c>
      <c r="U16" s="24">
        <v>22103369</v>
      </c>
      <c r="V16" s="24">
        <v>32924010</v>
      </c>
      <c r="W16" s="24">
        <v>129357309</v>
      </c>
      <c r="X16" s="24">
        <v>254692709</v>
      </c>
      <c r="Y16" s="24">
        <v>-125335400</v>
      </c>
      <c r="Z16" s="6">
        <v>-49.21</v>
      </c>
      <c r="AA16" s="22">
        <v>254692709</v>
      </c>
    </row>
    <row r="17" spans="1:27" ht="12.75">
      <c r="A17" s="5" t="s">
        <v>43</v>
      </c>
      <c r="B17" s="3"/>
      <c r="C17" s="22">
        <v>102862555</v>
      </c>
      <c r="D17" s="22"/>
      <c r="E17" s="23">
        <v>224979149</v>
      </c>
      <c r="F17" s="24">
        <v>317379149</v>
      </c>
      <c r="G17" s="24">
        <v>1089576</v>
      </c>
      <c r="H17" s="24"/>
      <c r="I17" s="24">
        <v>-644829</v>
      </c>
      <c r="J17" s="24">
        <v>444747</v>
      </c>
      <c r="K17" s="24">
        <v>8166009</v>
      </c>
      <c r="L17" s="24"/>
      <c r="M17" s="24">
        <v>946182</v>
      </c>
      <c r="N17" s="24">
        <v>9112191</v>
      </c>
      <c r="O17" s="24">
        <v>4846256</v>
      </c>
      <c r="P17" s="24">
        <v>8679291</v>
      </c>
      <c r="Q17" s="24">
        <v>13279246</v>
      </c>
      <c r="R17" s="24">
        <v>26804793</v>
      </c>
      <c r="S17" s="24">
        <v>4861339</v>
      </c>
      <c r="T17" s="24">
        <v>5834005</v>
      </c>
      <c r="U17" s="24">
        <v>50858421</v>
      </c>
      <c r="V17" s="24">
        <v>61553765</v>
      </c>
      <c r="W17" s="24">
        <v>97915496</v>
      </c>
      <c r="X17" s="24">
        <v>317379149</v>
      </c>
      <c r="Y17" s="24">
        <v>-219463653</v>
      </c>
      <c r="Z17" s="6">
        <v>-69.15</v>
      </c>
      <c r="AA17" s="22">
        <v>317379149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262528736</v>
      </c>
      <c r="D19" s="19">
        <f>SUM(D20:D23)</f>
        <v>0</v>
      </c>
      <c r="E19" s="20">
        <f t="shared" si="3"/>
        <v>4164523228</v>
      </c>
      <c r="F19" s="21">
        <f t="shared" si="3"/>
        <v>3923004652</v>
      </c>
      <c r="G19" s="21">
        <f t="shared" si="3"/>
        <v>239182808</v>
      </c>
      <c r="H19" s="21">
        <f t="shared" si="3"/>
        <v>181844308</v>
      </c>
      <c r="I19" s="21">
        <f t="shared" si="3"/>
        <v>143333587</v>
      </c>
      <c r="J19" s="21">
        <f t="shared" si="3"/>
        <v>564360703</v>
      </c>
      <c r="K19" s="21">
        <f t="shared" si="3"/>
        <v>217315090</v>
      </c>
      <c r="L19" s="21">
        <f t="shared" si="3"/>
        <v>240663685</v>
      </c>
      <c r="M19" s="21">
        <f t="shared" si="3"/>
        <v>551045278</v>
      </c>
      <c r="N19" s="21">
        <f t="shared" si="3"/>
        <v>1009024053</v>
      </c>
      <c r="O19" s="21">
        <f t="shared" si="3"/>
        <v>259317922</v>
      </c>
      <c r="P19" s="21">
        <f t="shared" si="3"/>
        <v>298738449</v>
      </c>
      <c r="Q19" s="21">
        <f t="shared" si="3"/>
        <v>240019105</v>
      </c>
      <c r="R19" s="21">
        <f t="shared" si="3"/>
        <v>798075476</v>
      </c>
      <c r="S19" s="21">
        <f t="shared" si="3"/>
        <v>248505391</v>
      </c>
      <c r="T19" s="21">
        <f t="shared" si="3"/>
        <v>148676715</v>
      </c>
      <c r="U19" s="21">
        <f t="shared" si="3"/>
        <v>248502843</v>
      </c>
      <c r="V19" s="21">
        <f t="shared" si="3"/>
        <v>645684949</v>
      </c>
      <c r="W19" s="21">
        <f t="shared" si="3"/>
        <v>3017145181</v>
      </c>
      <c r="X19" s="21">
        <f t="shared" si="3"/>
        <v>3923004652</v>
      </c>
      <c r="Y19" s="21">
        <f t="shared" si="3"/>
        <v>-905859471</v>
      </c>
      <c r="Z19" s="4">
        <f>+IF(X19&lt;&gt;0,+(Y19/X19)*100,0)</f>
        <v>-23.090960917881674</v>
      </c>
      <c r="AA19" s="19">
        <f>SUM(AA20:AA23)</f>
        <v>3923004652</v>
      </c>
    </row>
    <row r="20" spans="1:27" ht="12.75">
      <c r="A20" s="5" t="s">
        <v>46</v>
      </c>
      <c r="B20" s="3"/>
      <c r="C20" s="22">
        <v>157941335</v>
      </c>
      <c r="D20" s="22"/>
      <c r="E20" s="23">
        <v>2381345143</v>
      </c>
      <c r="F20" s="24">
        <v>2299249854</v>
      </c>
      <c r="G20" s="24">
        <v>166362060</v>
      </c>
      <c r="H20" s="24">
        <v>107970757</v>
      </c>
      <c r="I20" s="24">
        <v>85466738</v>
      </c>
      <c r="J20" s="24">
        <v>359799555</v>
      </c>
      <c r="K20" s="24">
        <v>146590678</v>
      </c>
      <c r="L20" s="24">
        <v>179623880</v>
      </c>
      <c r="M20" s="24">
        <v>232033030</v>
      </c>
      <c r="N20" s="24">
        <v>558247588</v>
      </c>
      <c r="O20" s="24">
        <v>195852926</v>
      </c>
      <c r="P20" s="24">
        <v>225453745</v>
      </c>
      <c r="Q20" s="24">
        <v>167127218</v>
      </c>
      <c r="R20" s="24">
        <v>588433889</v>
      </c>
      <c r="S20" s="24">
        <v>192482492</v>
      </c>
      <c r="T20" s="24">
        <v>76636145</v>
      </c>
      <c r="U20" s="24">
        <v>167764823</v>
      </c>
      <c r="V20" s="24">
        <v>436883460</v>
      </c>
      <c r="W20" s="24">
        <v>1943364492</v>
      </c>
      <c r="X20" s="24">
        <v>2299249854</v>
      </c>
      <c r="Y20" s="24">
        <v>-355885362</v>
      </c>
      <c r="Z20" s="6">
        <v>-15.48</v>
      </c>
      <c r="AA20" s="22">
        <v>2299249854</v>
      </c>
    </row>
    <row r="21" spans="1:27" ht="12.75">
      <c r="A21" s="5" t="s">
        <v>47</v>
      </c>
      <c r="B21" s="3"/>
      <c r="C21" s="22">
        <v>50868152</v>
      </c>
      <c r="D21" s="22"/>
      <c r="E21" s="23">
        <v>1110236328</v>
      </c>
      <c r="F21" s="24">
        <v>956934038</v>
      </c>
      <c r="G21" s="24">
        <v>49581430</v>
      </c>
      <c r="H21" s="24">
        <v>50401308</v>
      </c>
      <c r="I21" s="24">
        <v>34333549</v>
      </c>
      <c r="J21" s="24">
        <v>134316287</v>
      </c>
      <c r="K21" s="24">
        <v>47355522</v>
      </c>
      <c r="L21" s="24">
        <v>37969927</v>
      </c>
      <c r="M21" s="24">
        <v>215656572</v>
      </c>
      <c r="N21" s="24">
        <v>300982021</v>
      </c>
      <c r="O21" s="24">
        <v>36205099</v>
      </c>
      <c r="P21" s="24">
        <v>46577642</v>
      </c>
      <c r="Q21" s="24">
        <v>49738768</v>
      </c>
      <c r="R21" s="24">
        <v>132521509</v>
      </c>
      <c r="S21" s="24">
        <v>32297962</v>
      </c>
      <c r="T21" s="24">
        <v>48182212</v>
      </c>
      <c r="U21" s="24">
        <v>56130387</v>
      </c>
      <c r="V21" s="24">
        <v>136610561</v>
      </c>
      <c r="W21" s="24">
        <v>704430378</v>
      </c>
      <c r="X21" s="24">
        <v>956934038</v>
      </c>
      <c r="Y21" s="24">
        <v>-252503660</v>
      </c>
      <c r="Z21" s="6">
        <v>-26.39</v>
      </c>
      <c r="AA21" s="22">
        <v>956934038</v>
      </c>
    </row>
    <row r="22" spans="1:27" ht="12.75">
      <c r="A22" s="5" t="s">
        <v>48</v>
      </c>
      <c r="B22" s="3"/>
      <c r="C22" s="25">
        <v>54356873</v>
      </c>
      <c r="D22" s="25"/>
      <c r="E22" s="26">
        <v>416035157</v>
      </c>
      <c r="F22" s="27">
        <v>434707222</v>
      </c>
      <c r="G22" s="27">
        <v>12640417</v>
      </c>
      <c r="H22" s="27">
        <v>12641871</v>
      </c>
      <c r="I22" s="27">
        <v>12629679</v>
      </c>
      <c r="J22" s="27">
        <v>37911967</v>
      </c>
      <c r="K22" s="27">
        <v>12631783</v>
      </c>
      <c r="L22" s="27">
        <v>12635046</v>
      </c>
      <c r="M22" s="27">
        <v>50888744</v>
      </c>
      <c r="N22" s="27">
        <v>76155573</v>
      </c>
      <c r="O22" s="27">
        <v>12658070</v>
      </c>
      <c r="P22" s="27">
        <v>13359896</v>
      </c>
      <c r="Q22" s="27">
        <v>12683338</v>
      </c>
      <c r="R22" s="27">
        <v>38701304</v>
      </c>
      <c r="S22" s="27">
        <v>12672761</v>
      </c>
      <c r="T22" s="27">
        <v>12672632</v>
      </c>
      <c r="U22" s="27">
        <v>12673454</v>
      </c>
      <c r="V22" s="27">
        <v>38018847</v>
      </c>
      <c r="W22" s="27">
        <v>190787691</v>
      </c>
      <c r="X22" s="27">
        <v>434707222</v>
      </c>
      <c r="Y22" s="27">
        <v>-243919531</v>
      </c>
      <c r="Z22" s="7">
        <v>-56.11</v>
      </c>
      <c r="AA22" s="25">
        <v>434707222</v>
      </c>
    </row>
    <row r="23" spans="1:27" ht="12.75">
      <c r="A23" s="5" t="s">
        <v>49</v>
      </c>
      <c r="B23" s="3"/>
      <c r="C23" s="22">
        <v>-637624</v>
      </c>
      <c r="D23" s="22"/>
      <c r="E23" s="23">
        <v>256906600</v>
      </c>
      <c r="F23" s="24">
        <v>232113538</v>
      </c>
      <c r="G23" s="24">
        <v>10598901</v>
      </c>
      <c r="H23" s="24">
        <v>10830372</v>
      </c>
      <c r="I23" s="24">
        <v>10903621</v>
      </c>
      <c r="J23" s="24">
        <v>32332894</v>
      </c>
      <c r="K23" s="24">
        <v>10737107</v>
      </c>
      <c r="L23" s="24">
        <v>10434832</v>
      </c>
      <c r="M23" s="24">
        <v>52466932</v>
      </c>
      <c r="N23" s="24">
        <v>73638871</v>
      </c>
      <c r="O23" s="24">
        <v>14601827</v>
      </c>
      <c r="P23" s="24">
        <v>13347166</v>
      </c>
      <c r="Q23" s="24">
        <v>10469781</v>
      </c>
      <c r="R23" s="24">
        <v>38418774</v>
      </c>
      <c r="S23" s="24">
        <v>11052176</v>
      </c>
      <c r="T23" s="24">
        <v>11185726</v>
      </c>
      <c r="U23" s="24">
        <v>11934179</v>
      </c>
      <c r="V23" s="24">
        <v>34172081</v>
      </c>
      <c r="W23" s="24">
        <v>178562620</v>
      </c>
      <c r="X23" s="24">
        <v>232113538</v>
      </c>
      <c r="Y23" s="24">
        <v>-53550918</v>
      </c>
      <c r="Z23" s="6">
        <v>-23.07</v>
      </c>
      <c r="AA23" s="22">
        <v>232113538</v>
      </c>
    </row>
    <row r="24" spans="1:27" ht="12.75">
      <c r="A24" s="2" t="s">
        <v>50</v>
      </c>
      <c r="B24" s="8" t="s">
        <v>51</v>
      </c>
      <c r="C24" s="19">
        <v>13052501</v>
      </c>
      <c r="D24" s="19"/>
      <c r="E24" s="20">
        <v>145592264</v>
      </c>
      <c r="F24" s="21">
        <v>99570379</v>
      </c>
      <c r="G24" s="21">
        <v>2929142</v>
      </c>
      <c r="H24" s="21">
        <v>7611421</v>
      </c>
      <c r="I24" s="21">
        <v>3375264</v>
      </c>
      <c r="J24" s="21">
        <v>13915827</v>
      </c>
      <c r="K24" s="21">
        <v>5011449</v>
      </c>
      <c r="L24" s="21">
        <v>1986383</v>
      </c>
      <c r="M24" s="21">
        <v>2795628</v>
      </c>
      <c r="N24" s="21">
        <v>9793460</v>
      </c>
      <c r="O24" s="21">
        <v>20712</v>
      </c>
      <c r="P24" s="21">
        <v>922481</v>
      </c>
      <c r="Q24" s="21">
        <v>11461375</v>
      </c>
      <c r="R24" s="21">
        <v>12404568</v>
      </c>
      <c r="S24" s="21"/>
      <c r="T24" s="21">
        <v>14803025</v>
      </c>
      <c r="U24" s="21">
        <v>11085915</v>
      </c>
      <c r="V24" s="21">
        <v>25888940</v>
      </c>
      <c r="W24" s="21">
        <v>62002795</v>
      </c>
      <c r="X24" s="21">
        <v>99570379</v>
      </c>
      <c r="Y24" s="21">
        <v>-37567584</v>
      </c>
      <c r="Z24" s="4">
        <v>-37.73</v>
      </c>
      <c r="AA24" s="19">
        <v>99570379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677404135</v>
      </c>
      <c r="D25" s="40">
        <f>+D5+D9+D15+D19+D24</f>
        <v>0</v>
      </c>
      <c r="E25" s="41">
        <f t="shared" si="4"/>
        <v>5683643998</v>
      </c>
      <c r="F25" s="42">
        <f t="shared" si="4"/>
        <v>5478014449</v>
      </c>
      <c r="G25" s="42">
        <f t="shared" si="4"/>
        <v>363296576</v>
      </c>
      <c r="H25" s="42">
        <f t="shared" si="4"/>
        <v>278800186</v>
      </c>
      <c r="I25" s="42">
        <f t="shared" si="4"/>
        <v>273382789</v>
      </c>
      <c r="J25" s="42">
        <f t="shared" si="4"/>
        <v>915479551</v>
      </c>
      <c r="K25" s="42">
        <f t="shared" si="4"/>
        <v>320737383</v>
      </c>
      <c r="L25" s="42">
        <f t="shared" si="4"/>
        <v>311163826</v>
      </c>
      <c r="M25" s="42">
        <f t="shared" si="4"/>
        <v>647185366</v>
      </c>
      <c r="N25" s="42">
        <f t="shared" si="4"/>
        <v>1279086575</v>
      </c>
      <c r="O25" s="42">
        <f t="shared" si="4"/>
        <v>338197876</v>
      </c>
      <c r="P25" s="42">
        <f t="shared" si="4"/>
        <v>397419651</v>
      </c>
      <c r="Q25" s="42">
        <f t="shared" si="4"/>
        <v>358226349</v>
      </c>
      <c r="R25" s="42">
        <f t="shared" si="4"/>
        <v>1093843876</v>
      </c>
      <c r="S25" s="42">
        <f t="shared" si="4"/>
        <v>328762785</v>
      </c>
      <c r="T25" s="42">
        <f t="shared" si="4"/>
        <v>247777900</v>
      </c>
      <c r="U25" s="42">
        <f t="shared" si="4"/>
        <v>376140522</v>
      </c>
      <c r="V25" s="42">
        <f t="shared" si="4"/>
        <v>952681207</v>
      </c>
      <c r="W25" s="42">
        <f t="shared" si="4"/>
        <v>4241091209</v>
      </c>
      <c r="X25" s="42">
        <f t="shared" si="4"/>
        <v>5478014449</v>
      </c>
      <c r="Y25" s="42">
        <f t="shared" si="4"/>
        <v>-1236923240</v>
      </c>
      <c r="Z25" s="43">
        <f>+IF(X25&lt;&gt;0,+(Y25/X25)*100,0)</f>
        <v>-22.579773228341846</v>
      </c>
      <c r="AA25" s="40">
        <f>+AA5+AA9+AA15+AA19+AA24</f>
        <v>5478014449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65045040</v>
      </c>
      <c r="D28" s="19">
        <f>SUM(D29:D31)</f>
        <v>0</v>
      </c>
      <c r="E28" s="20">
        <f t="shared" si="5"/>
        <v>729869226</v>
      </c>
      <c r="F28" s="21">
        <f t="shared" si="5"/>
        <v>717014209</v>
      </c>
      <c r="G28" s="21">
        <f t="shared" si="5"/>
        <v>44943220</v>
      </c>
      <c r="H28" s="21">
        <f t="shared" si="5"/>
        <v>35240974</v>
      </c>
      <c r="I28" s="21">
        <f t="shared" si="5"/>
        <v>56886547</v>
      </c>
      <c r="J28" s="21">
        <f t="shared" si="5"/>
        <v>137070741</v>
      </c>
      <c r="K28" s="21">
        <f t="shared" si="5"/>
        <v>34432753</v>
      </c>
      <c r="L28" s="21">
        <f t="shared" si="5"/>
        <v>9554729</v>
      </c>
      <c r="M28" s="21">
        <f t="shared" si="5"/>
        <v>43270355</v>
      </c>
      <c r="N28" s="21">
        <f t="shared" si="5"/>
        <v>87257837</v>
      </c>
      <c r="O28" s="21">
        <f t="shared" si="5"/>
        <v>35344392</v>
      </c>
      <c r="P28" s="21">
        <f t="shared" si="5"/>
        <v>48053488</v>
      </c>
      <c r="Q28" s="21">
        <f t="shared" si="5"/>
        <v>43254425</v>
      </c>
      <c r="R28" s="21">
        <f t="shared" si="5"/>
        <v>126652305</v>
      </c>
      <c r="S28" s="21">
        <f t="shared" si="5"/>
        <v>33167483</v>
      </c>
      <c r="T28" s="21">
        <f t="shared" si="5"/>
        <v>32945544</v>
      </c>
      <c r="U28" s="21">
        <f t="shared" si="5"/>
        <v>49700587</v>
      </c>
      <c r="V28" s="21">
        <f t="shared" si="5"/>
        <v>115813614</v>
      </c>
      <c r="W28" s="21">
        <f t="shared" si="5"/>
        <v>466794497</v>
      </c>
      <c r="X28" s="21">
        <f t="shared" si="5"/>
        <v>717014209</v>
      </c>
      <c r="Y28" s="21">
        <f t="shared" si="5"/>
        <v>-250219712</v>
      </c>
      <c r="Z28" s="4">
        <f>+IF(X28&lt;&gt;0,+(Y28/X28)*100,0)</f>
        <v>-34.89745514931629</v>
      </c>
      <c r="AA28" s="19">
        <f>SUM(AA29:AA31)</f>
        <v>717014209</v>
      </c>
    </row>
    <row r="29" spans="1:27" ht="12.75">
      <c r="A29" s="5" t="s">
        <v>32</v>
      </c>
      <c r="B29" s="3"/>
      <c r="C29" s="22">
        <v>27153722</v>
      </c>
      <c r="D29" s="22"/>
      <c r="E29" s="23">
        <v>251728275</v>
      </c>
      <c r="F29" s="24">
        <v>250130344</v>
      </c>
      <c r="G29" s="24">
        <v>20024193</v>
      </c>
      <c r="H29" s="24">
        <v>12900901</v>
      </c>
      <c r="I29" s="24">
        <v>22994066</v>
      </c>
      <c r="J29" s="24">
        <v>55919160</v>
      </c>
      <c r="K29" s="24">
        <v>14150366</v>
      </c>
      <c r="L29" s="24">
        <v>623735</v>
      </c>
      <c r="M29" s="24">
        <v>14986070</v>
      </c>
      <c r="N29" s="24">
        <v>29760171</v>
      </c>
      <c r="O29" s="24">
        <v>14254398</v>
      </c>
      <c r="P29" s="24">
        <v>15309182</v>
      </c>
      <c r="Q29" s="24">
        <v>12748947</v>
      </c>
      <c r="R29" s="24">
        <v>42312527</v>
      </c>
      <c r="S29" s="24">
        <v>11162658</v>
      </c>
      <c r="T29" s="24">
        <v>16596440</v>
      </c>
      <c r="U29" s="24">
        <v>27663401</v>
      </c>
      <c r="V29" s="24">
        <v>55422499</v>
      </c>
      <c r="W29" s="24">
        <v>183414357</v>
      </c>
      <c r="X29" s="24">
        <v>250130344</v>
      </c>
      <c r="Y29" s="24">
        <v>-66715987</v>
      </c>
      <c r="Z29" s="6">
        <v>-26.67</v>
      </c>
      <c r="AA29" s="22">
        <v>250130344</v>
      </c>
    </row>
    <row r="30" spans="1:27" ht="12.75">
      <c r="A30" s="5" t="s">
        <v>33</v>
      </c>
      <c r="B30" s="3"/>
      <c r="C30" s="25">
        <v>37891318</v>
      </c>
      <c r="D30" s="25"/>
      <c r="E30" s="26">
        <v>478140951</v>
      </c>
      <c r="F30" s="27">
        <v>466883865</v>
      </c>
      <c r="G30" s="27">
        <v>24919027</v>
      </c>
      <c r="H30" s="27">
        <v>22340073</v>
      </c>
      <c r="I30" s="27">
        <v>33892481</v>
      </c>
      <c r="J30" s="27">
        <v>81151581</v>
      </c>
      <c r="K30" s="27">
        <v>20282387</v>
      </c>
      <c r="L30" s="27">
        <v>8930994</v>
      </c>
      <c r="M30" s="27">
        <v>28284285</v>
      </c>
      <c r="N30" s="27">
        <v>57497666</v>
      </c>
      <c r="O30" s="27">
        <v>21089994</v>
      </c>
      <c r="P30" s="27">
        <v>32744306</v>
      </c>
      <c r="Q30" s="27">
        <v>30505478</v>
      </c>
      <c r="R30" s="27">
        <v>84339778</v>
      </c>
      <c r="S30" s="27">
        <v>22004825</v>
      </c>
      <c r="T30" s="27">
        <v>16349104</v>
      </c>
      <c r="U30" s="27">
        <v>22037186</v>
      </c>
      <c r="V30" s="27">
        <v>60391115</v>
      </c>
      <c r="W30" s="27">
        <v>283380140</v>
      </c>
      <c r="X30" s="27">
        <v>466883865</v>
      </c>
      <c r="Y30" s="27">
        <v>-183503725</v>
      </c>
      <c r="Z30" s="7">
        <v>-39.3</v>
      </c>
      <c r="AA30" s="25">
        <v>466883865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39882984</v>
      </c>
      <c r="D32" s="19">
        <f>SUM(D33:D37)</f>
        <v>0</v>
      </c>
      <c r="E32" s="20">
        <f t="shared" si="6"/>
        <v>490236489</v>
      </c>
      <c r="F32" s="21">
        <f t="shared" si="6"/>
        <v>666921973</v>
      </c>
      <c r="G32" s="21">
        <f t="shared" si="6"/>
        <v>32343628</v>
      </c>
      <c r="H32" s="21">
        <f t="shared" si="6"/>
        <v>30668525</v>
      </c>
      <c r="I32" s="21">
        <f t="shared" si="6"/>
        <v>31160910</v>
      </c>
      <c r="J32" s="21">
        <f t="shared" si="6"/>
        <v>94173063</v>
      </c>
      <c r="K32" s="21">
        <f t="shared" si="6"/>
        <v>26240175</v>
      </c>
      <c r="L32" s="21">
        <f t="shared" si="6"/>
        <v>17194281</v>
      </c>
      <c r="M32" s="21">
        <f t="shared" si="6"/>
        <v>18886153</v>
      </c>
      <c r="N32" s="21">
        <f t="shared" si="6"/>
        <v>62320609</v>
      </c>
      <c r="O32" s="21">
        <f t="shared" si="6"/>
        <v>31072674</v>
      </c>
      <c r="P32" s="21">
        <f t="shared" si="6"/>
        <v>32987631</v>
      </c>
      <c r="Q32" s="21">
        <f t="shared" si="6"/>
        <v>37564491</v>
      </c>
      <c r="R32" s="21">
        <f t="shared" si="6"/>
        <v>101624796</v>
      </c>
      <c r="S32" s="21">
        <f t="shared" si="6"/>
        <v>21241879</v>
      </c>
      <c r="T32" s="21">
        <f t="shared" si="6"/>
        <v>22940663</v>
      </c>
      <c r="U32" s="21">
        <f t="shared" si="6"/>
        <v>24658691</v>
      </c>
      <c r="V32" s="21">
        <f t="shared" si="6"/>
        <v>68841233</v>
      </c>
      <c r="W32" s="21">
        <f t="shared" si="6"/>
        <v>326959701</v>
      </c>
      <c r="X32" s="21">
        <f t="shared" si="6"/>
        <v>666921973</v>
      </c>
      <c r="Y32" s="21">
        <f t="shared" si="6"/>
        <v>-339962272</v>
      </c>
      <c r="Z32" s="4">
        <f>+IF(X32&lt;&gt;0,+(Y32/X32)*100,0)</f>
        <v>-50.97481950860839</v>
      </c>
      <c r="AA32" s="19">
        <f>SUM(AA33:AA37)</f>
        <v>666921973</v>
      </c>
    </row>
    <row r="33" spans="1:27" ht="12.75">
      <c r="A33" s="5" t="s">
        <v>36</v>
      </c>
      <c r="B33" s="3"/>
      <c r="C33" s="22">
        <v>4971978</v>
      </c>
      <c r="D33" s="22"/>
      <c r="E33" s="23">
        <v>88070865</v>
      </c>
      <c r="F33" s="24">
        <v>75256529</v>
      </c>
      <c r="G33" s="24">
        <v>4033036</v>
      </c>
      <c r="H33" s="24">
        <v>4168086</v>
      </c>
      <c r="I33" s="24">
        <v>4074536</v>
      </c>
      <c r="J33" s="24">
        <v>12275658</v>
      </c>
      <c r="K33" s="24">
        <v>4684674</v>
      </c>
      <c r="L33" s="24">
        <v>275383</v>
      </c>
      <c r="M33" s="24">
        <v>3564053</v>
      </c>
      <c r="N33" s="24">
        <v>8524110</v>
      </c>
      <c r="O33" s="24">
        <v>4023895</v>
      </c>
      <c r="P33" s="24">
        <v>4638478</v>
      </c>
      <c r="Q33" s="24">
        <v>4561853</v>
      </c>
      <c r="R33" s="24">
        <v>13224226</v>
      </c>
      <c r="S33" s="24">
        <v>3927036</v>
      </c>
      <c r="T33" s="24">
        <v>4070270</v>
      </c>
      <c r="U33" s="24">
        <v>4395782</v>
      </c>
      <c r="V33" s="24">
        <v>12393088</v>
      </c>
      <c r="W33" s="24">
        <v>46417082</v>
      </c>
      <c r="X33" s="24">
        <v>75256529</v>
      </c>
      <c r="Y33" s="24">
        <v>-28839447</v>
      </c>
      <c r="Z33" s="6">
        <v>-38.32</v>
      </c>
      <c r="AA33" s="22">
        <v>75256529</v>
      </c>
    </row>
    <row r="34" spans="1:27" ht="12.75">
      <c r="A34" s="5" t="s">
        <v>37</v>
      </c>
      <c r="B34" s="3"/>
      <c r="C34" s="22">
        <v>9196931</v>
      </c>
      <c r="D34" s="22"/>
      <c r="E34" s="23">
        <v>98712639</v>
      </c>
      <c r="F34" s="24">
        <v>89513886</v>
      </c>
      <c r="G34" s="24">
        <v>3546296</v>
      </c>
      <c r="H34" s="24">
        <v>3584947</v>
      </c>
      <c r="I34" s="24">
        <v>3976645</v>
      </c>
      <c r="J34" s="24">
        <v>11107888</v>
      </c>
      <c r="K34" s="24">
        <v>4315657</v>
      </c>
      <c r="L34" s="24">
        <v>639309</v>
      </c>
      <c r="M34" s="24">
        <v>3446224</v>
      </c>
      <c r="N34" s="24">
        <v>8401190</v>
      </c>
      <c r="O34" s="24">
        <v>3640317</v>
      </c>
      <c r="P34" s="24">
        <v>3914575</v>
      </c>
      <c r="Q34" s="24">
        <v>3906023</v>
      </c>
      <c r="R34" s="24">
        <v>11460915</v>
      </c>
      <c r="S34" s="24">
        <v>3275645</v>
      </c>
      <c r="T34" s="24">
        <v>3350861</v>
      </c>
      <c r="U34" s="24">
        <v>3339988</v>
      </c>
      <c r="V34" s="24">
        <v>9966494</v>
      </c>
      <c r="W34" s="24">
        <v>40936487</v>
      </c>
      <c r="X34" s="24">
        <v>89513886</v>
      </c>
      <c r="Y34" s="24">
        <v>-48577399</v>
      </c>
      <c r="Z34" s="6">
        <v>-54.27</v>
      </c>
      <c r="AA34" s="22">
        <v>89513886</v>
      </c>
    </row>
    <row r="35" spans="1:27" ht="12.75">
      <c r="A35" s="5" t="s">
        <v>38</v>
      </c>
      <c r="B35" s="3"/>
      <c r="C35" s="22">
        <v>24317311</v>
      </c>
      <c r="D35" s="22"/>
      <c r="E35" s="23">
        <v>281311146</v>
      </c>
      <c r="F35" s="24">
        <v>479804226</v>
      </c>
      <c r="G35" s="24">
        <v>23704844</v>
      </c>
      <c r="H35" s="24">
        <v>21864240</v>
      </c>
      <c r="I35" s="24">
        <v>22075787</v>
      </c>
      <c r="J35" s="24">
        <v>67644871</v>
      </c>
      <c r="K35" s="24">
        <v>15922928</v>
      </c>
      <c r="L35" s="24">
        <v>16257929</v>
      </c>
      <c r="M35" s="24">
        <v>10539695</v>
      </c>
      <c r="N35" s="24">
        <v>42720552</v>
      </c>
      <c r="O35" s="24">
        <v>22217086</v>
      </c>
      <c r="P35" s="24">
        <v>23091714</v>
      </c>
      <c r="Q35" s="24">
        <v>27955779</v>
      </c>
      <c r="R35" s="24">
        <v>73264579</v>
      </c>
      <c r="S35" s="24">
        <v>12946142</v>
      </c>
      <c r="T35" s="24">
        <v>14402260</v>
      </c>
      <c r="U35" s="24">
        <v>15222931</v>
      </c>
      <c r="V35" s="24">
        <v>42571333</v>
      </c>
      <c r="W35" s="24">
        <v>226201335</v>
      </c>
      <c r="X35" s="24">
        <v>479804226</v>
      </c>
      <c r="Y35" s="24">
        <v>-253602891</v>
      </c>
      <c r="Z35" s="6">
        <v>-52.86</v>
      </c>
      <c r="AA35" s="22">
        <v>479804226</v>
      </c>
    </row>
    <row r="36" spans="1:27" ht="12.75">
      <c r="A36" s="5" t="s">
        <v>39</v>
      </c>
      <c r="B36" s="3"/>
      <c r="C36" s="22">
        <v>1396764</v>
      </c>
      <c r="D36" s="22"/>
      <c r="E36" s="23">
        <v>22141839</v>
      </c>
      <c r="F36" s="24">
        <v>22347332</v>
      </c>
      <c r="G36" s="24">
        <v>1059452</v>
      </c>
      <c r="H36" s="24">
        <v>1051252</v>
      </c>
      <c r="I36" s="24">
        <v>1033942</v>
      </c>
      <c r="J36" s="24">
        <v>3144646</v>
      </c>
      <c r="K36" s="24">
        <v>1316916</v>
      </c>
      <c r="L36" s="24">
        <v>21660</v>
      </c>
      <c r="M36" s="24">
        <v>1336181</v>
      </c>
      <c r="N36" s="24">
        <v>2674757</v>
      </c>
      <c r="O36" s="24">
        <v>1191376</v>
      </c>
      <c r="P36" s="24">
        <v>1342864</v>
      </c>
      <c r="Q36" s="24">
        <v>1140836</v>
      </c>
      <c r="R36" s="24">
        <v>3675076</v>
      </c>
      <c r="S36" s="24">
        <v>1093056</v>
      </c>
      <c r="T36" s="24">
        <v>1117272</v>
      </c>
      <c r="U36" s="24">
        <v>1699990</v>
      </c>
      <c r="V36" s="24">
        <v>3910318</v>
      </c>
      <c r="W36" s="24">
        <v>13404797</v>
      </c>
      <c r="X36" s="24">
        <v>22347332</v>
      </c>
      <c r="Y36" s="24">
        <v>-8942535</v>
      </c>
      <c r="Z36" s="6">
        <v>-40.02</v>
      </c>
      <c r="AA36" s="22">
        <v>22347332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16640200</v>
      </c>
      <c r="D38" s="19">
        <f>SUM(D39:D41)</f>
        <v>0</v>
      </c>
      <c r="E38" s="20">
        <f t="shared" si="7"/>
        <v>166791480</v>
      </c>
      <c r="F38" s="21">
        <f t="shared" si="7"/>
        <v>162728894</v>
      </c>
      <c r="G38" s="21">
        <f t="shared" si="7"/>
        <v>10551320</v>
      </c>
      <c r="H38" s="21">
        <f t="shared" si="7"/>
        <v>48212204</v>
      </c>
      <c r="I38" s="21">
        <f t="shared" si="7"/>
        <v>11559496</v>
      </c>
      <c r="J38" s="21">
        <f t="shared" si="7"/>
        <v>70323020</v>
      </c>
      <c r="K38" s="21">
        <f t="shared" si="7"/>
        <v>11562297</v>
      </c>
      <c r="L38" s="21">
        <f t="shared" si="7"/>
        <v>3768025</v>
      </c>
      <c r="M38" s="21">
        <f t="shared" si="7"/>
        <v>5527524</v>
      </c>
      <c r="N38" s="21">
        <f t="shared" si="7"/>
        <v>20857846</v>
      </c>
      <c r="O38" s="21">
        <f t="shared" si="7"/>
        <v>9029374</v>
      </c>
      <c r="P38" s="21">
        <f t="shared" si="7"/>
        <v>12843272</v>
      </c>
      <c r="Q38" s="21">
        <f t="shared" si="7"/>
        <v>14572156</v>
      </c>
      <c r="R38" s="21">
        <f t="shared" si="7"/>
        <v>36444802</v>
      </c>
      <c r="S38" s="21">
        <f t="shared" si="7"/>
        <v>8933043</v>
      </c>
      <c r="T38" s="21">
        <f t="shared" si="7"/>
        <v>9571437</v>
      </c>
      <c r="U38" s="21">
        <f t="shared" si="7"/>
        <v>23461377</v>
      </c>
      <c r="V38" s="21">
        <f t="shared" si="7"/>
        <v>41965857</v>
      </c>
      <c r="W38" s="21">
        <f t="shared" si="7"/>
        <v>169591525</v>
      </c>
      <c r="X38" s="21">
        <f t="shared" si="7"/>
        <v>162728894</v>
      </c>
      <c r="Y38" s="21">
        <f t="shared" si="7"/>
        <v>6862631</v>
      </c>
      <c r="Z38" s="4">
        <f>+IF(X38&lt;&gt;0,+(Y38/X38)*100,0)</f>
        <v>4.217217257065608</v>
      </c>
      <c r="AA38" s="19">
        <f>SUM(AA39:AA41)</f>
        <v>162728894</v>
      </c>
    </row>
    <row r="39" spans="1:27" ht="12.75">
      <c r="A39" s="5" t="s">
        <v>42</v>
      </c>
      <c r="B39" s="3"/>
      <c r="C39" s="22">
        <v>703929</v>
      </c>
      <c r="D39" s="22"/>
      <c r="E39" s="23">
        <v>63163844</v>
      </c>
      <c r="F39" s="24">
        <v>55669265</v>
      </c>
      <c r="G39" s="24">
        <v>4352633</v>
      </c>
      <c r="H39" s="24">
        <v>3885130</v>
      </c>
      <c r="I39" s="24">
        <v>5576514</v>
      </c>
      <c r="J39" s="24">
        <v>13814277</v>
      </c>
      <c r="K39" s="24">
        <v>3527797</v>
      </c>
      <c r="L39" s="24">
        <v>192498</v>
      </c>
      <c r="M39" s="24">
        <v>2953017</v>
      </c>
      <c r="N39" s="24">
        <v>6673312</v>
      </c>
      <c r="O39" s="24">
        <v>3297457</v>
      </c>
      <c r="P39" s="24">
        <v>3528852</v>
      </c>
      <c r="Q39" s="24">
        <v>4028911</v>
      </c>
      <c r="R39" s="24">
        <v>10855220</v>
      </c>
      <c r="S39" s="24">
        <v>3472045</v>
      </c>
      <c r="T39" s="24">
        <v>2823553</v>
      </c>
      <c r="U39" s="24">
        <v>4165621</v>
      </c>
      <c r="V39" s="24">
        <v>10461219</v>
      </c>
      <c r="W39" s="24">
        <v>41804028</v>
      </c>
      <c r="X39" s="24">
        <v>55669265</v>
      </c>
      <c r="Y39" s="24">
        <v>-13865237</v>
      </c>
      <c r="Z39" s="6">
        <v>-24.91</v>
      </c>
      <c r="AA39" s="22">
        <v>55669265</v>
      </c>
    </row>
    <row r="40" spans="1:27" ht="12.75">
      <c r="A40" s="5" t="s">
        <v>43</v>
      </c>
      <c r="B40" s="3"/>
      <c r="C40" s="22">
        <v>15480062</v>
      </c>
      <c r="D40" s="22"/>
      <c r="E40" s="23">
        <v>98409963</v>
      </c>
      <c r="F40" s="24">
        <v>101840348</v>
      </c>
      <c r="G40" s="24">
        <v>5892408</v>
      </c>
      <c r="H40" s="24">
        <v>44052116</v>
      </c>
      <c r="I40" s="24">
        <v>5709768</v>
      </c>
      <c r="J40" s="24">
        <v>55654292</v>
      </c>
      <c r="K40" s="24">
        <v>7752890</v>
      </c>
      <c r="L40" s="24">
        <v>3505530</v>
      </c>
      <c r="M40" s="24">
        <v>2313319</v>
      </c>
      <c r="N40" s="24">
        <v>13571739</v>
      </c>
      <c r="O40" s="24">
        <v>5476592</v>
      </c>
      <c r="P40" s="24">
        <v>8997811</v>
      </c>
      <c r="Q40" s="24">
        <v>10286333</v>
      </c>
      <c r="R40" s="24">
        <v>24760736</v>
      </c>
      <c r="S40" s="24">
        <v>5176134</v>
      </c>
      <c r="T40" s="24">
        <v>6465662</v>
      </c>
      <c r="U40" s="24">
        <v>18800909</v>
      </c>
      <c r="V40" s="24">
        <v>30442705</v>
      </c>
      <c r="W40" s="24">
        <v>124429472</v>
      </c>
      <c r="X40" s="24">
        <v>101840348</v>
      </c>
      <c r="Y40" s="24">
        <v>22589124</v>
      </c>
      <c r="Z40" s="6">
        <v>22.18</v>
      </c>
      <c r="AA40" s="22">
        <v>101840348</v>
      </c>
    </row>
    <row r="41" spans="1:27" ht="12.75">
      <c r="A41" s="5" t="s">
        <v>44</v>
      </c>
      <c r="B41" s="3"/>
      <c r="C41" s="22">
        <v>456209</v>
      </c>
      <c r="D41" s="22"/>
      <c r="E41" s="23">
        <v>5217673</v>
      </c>
      <c r="F41" s="24">
        <v>5219281</v>
      </c>
      <c r="G41" s="24">
        <v>306279</v>
      </c>
      <c r="H41" s="24">
        <v>274958</v>
      </c>
      <c r="I41" s="24">
        <v>273214</v>
      </c>
      <c r="J41" s="24">
        <v>854451</v>
      </c>
      <c r="K41" s="24">
        <v>281610</v>
      </c>
      <c r="L41" s="24">
        <v>69997</v>
      </c>
      <c r="M41" s="24">
        <v>261188</v>
      </c>
      <c r="N41" s="24">
        <v>612795</v>
      </c>
      <c r="O41" s="24">
        <v>255325</v>
      </c>
      <c r="P41" s="24">
        <v>316609</v>
      </c>
      <c r="Q41" s="24">
        <v>256912</v>
      </c>
      <c r="R41" s="24">
        <v>828846</v>
      </c>
      <c r="S41" s="24">
        <v>284864</v>
      </c>
      <c r="T41" s="24">
        <v>282222</v>
      </c>
      <c r="U41" s="24">
        <v>494847</v>
      </c>
      <c r="V41" s="24">
        <v>1061933</v>
      </c>
      <c r="W41" s="24">
        <v>3358025</v>
      </c>
      <c r="X41" s="24">
        <v>5219281</v>
      </c>
      <c r="Y41" s="24">
        <v>-1861256</v>
      </c>
      <c r="Z41" s="6">
        <v>-35.66</v>
      </c>
      <c r="AA41" s="22">
        <v>5219281</v>
      </c>
    </row>
    <row r="42" spans="1:27" ht="12.75">
      <c r="A42" s="2" t="s">
        <v>45</v>
      </c>
      <c r="B42" s="8"/>
      <c r="C42" s="19">
        <f aca="true" t="shared" si="8" ref="C42:Y42">SUM(C43:C46)</f>
        <v>1657468636</v>
      </c>
      <c r="D42" s="19">
        <f>SUM(D43:D46)</f>
        <v>0</v>
      </c>
      <c r="E42" s="20">
        <f t="shared" si="8"/>
        <v>3653368709</v>
      </c>
      <c r="F42" s="21">
        <f t="shared" si="8"/>
        <v>3383280106</v>
      </c>
      <c r="G42" s="21">
        <f t="shared" si="8"/>
        <v>102776068</v>
      </c>
      <c r="H42" s="21">
        <f t="shared" si="8"/>
        <v>298445524</v>
      </c>
      <c r="I42" s="21">
        <f t="shared" si="8"/>
        <v>222944956</v>
      </c>
      <c r="J42" s="21">
        <f t="shared" si="8"/>
        <v>624166548</v>
      </c>
      <c r="K42" s="21">
        <f t="shared" si="8"/>
        <v>214573666</v>
      </c>
      <c r="L42" s="21">
        <f t="shared" si="8"/>
        <v>163591745</v>
      </c>
      <c r="M42" s="21">
        <f t="shared" si="8"/>
        <v>264698442</v>
      </c>
      <c r="N42" s="21">
        <f t="shared" si="8"/>
        <v>642863853</v>
      </c>
      <c r="O42" s="21">
        <f t="shared" si="8"/>
        <v>251776637</v>
      </c>
      <c r="P42" s="21">
        <f t="shared" si="8"/>
        <v>279315027</v>
      </c>
      <c r="Q42" s="21">
        <f t="shared" si="8"/>
        <v>242427400</v>
      </c>
      <c r="R42" s="21">
        <f t="shared" si="8"/>
        <v>773519064</v>
      </c>
      <c r="S42" s="21">
        <f t="shared" si="8"/>
        <v>229155301</v>
      </c>
      <c r="T42" s="21">
        <f t="shared" si="8"/>
        <v>126908559</v>
      </c>
      <c r="U42" s="21">
        <f t="shared" si="8"/>
        <v>466783216</v>
      </c>
      <c r="V42" s="21">
        <f t="shared" si="8"/>
        <v>822847076</v>
      </c>
      <c r="W42" s="21">
        <f t="shared" si="8"/>
        <v>2863396541</v>
      </c>
      <c r="X42" s="21">
        <f t="shared" si="8"/>
        <v>3383280106</v>
      </c>
      <c r="Y42" s="21">
        <f t="shared" si="8"/>
        <v>-519883565</v>
      </c>
      <c r="Z42" s="4">
        <f>+IF(X42&lt;&gt;0,+(Y42/X42)*100,0)</f>
        <v>-15.36625844481586</v>
      </c>
      <c r="AA42" s="19">
        <f>SUM(AA43:AA46)</f>
        <v>3383280106</v>
      </c>
    </row>
    <row r="43" spans="1:27" ht="12.75">
      <c r="A43" s="5" t="s">
        <v>46</v>
      </c>
      <c r="B43" s="3"/>
      <c r="C43" s="22">
        <v>1415003400</v>
      </c>
      <c r="D43" s="22"/>
      <c r="E43" s="23">
        <v>2209017604</v>
      </c>
      <c r="F43" s="24">
        <v>2008521860</v>
      </c>
      <c r="G43" s="24">
        <v>27953373</v>
      </c>
      <c r="H43" s="24">
        <v>217511259</v>
      </c>
      <c r="I43" s="24">
        <v>143805780</v>
      </c>
      <c r="J43" s="24">
        <v>389270412</v>
      </c>
      <c r="K43" s="24">
        <v>136327629</v>
      </c>
      <c r="L43" s="24">
        <v>155647400</v>
      </c>
      <c r="M43" s="24">
        <v>190026052</v>
      </c>
      <c r="N43" s="24">
        <v>482001081</v>
      </c>
      <c r="O43" s="24">
        <v>175938849</v>
      </c>
      <c r="P43" s="24">
        <v>180667028</v>
      </c>
      <c r="Q43" s="24">
        <v>177646931</v>
      </c>
      <c r="R43" s="24">
        <v>534252808</v>
      </c>
      <c r="S43" s="24">
        <v>160980388</v>
      </c>
      <c r="T43" s="24">
        <v>72307698</v>
      </c>
      <c r="U43" s="24">
        <v>261711492</v>
      </c>
      <c r="V43" s="24">
        <v>494999578</v>
      </c>
      <c r="W43" s="24">
        <v>1900523879</v>
      </c>
      <c r="X43" s="24">
        <v>2008521860</v>
      </c>
      <c r="Y43" s="24">
        <v>-107997981</v>
      </c>
      <c r="Z43" s="6">
        <v>-5.38</v>
      </c>
      <c r="AA43" s="22">
        <v>2008521860</v>
      </c>
    </row>
    <row r="44" spans="1:27" ht="12.75">
      <c r="A44" s="5" t="s">
        <v>47</v>
      </c>
      <c r="B44" s="3"/>
      <c r="C44" s="22">
        <v>126486430</v>
      </c>
      <c r="D44" s="22"/>
      <c r="E44" s="23">
        <v>976807984</v>
      </c>
      <c r="F44" s="24">
        <v>888488917</v>
      </c>
      <c r="G44" s="24">
        <v>49541503</v>
      </c>
      <c r="H44" s="24">
        <v>51644406</v>
      </c>
      <c r="I44" s="24">
        <v>49361544</v>
      </c>
      <c r="J44" s="24">
        <v>150547453</v>
      </c>
      <c r="K44" s="24">
        <v>49764411</v>
      </c>
      <c r="L44" s="24">
        <v>3187286</v>
      </c>
      <c r="M44" s="24">
        <v>52183947</v>
      </c>
      <c r="N44" s="24">
        <v>105135644</v>
      </c>
      <c r="O44" s="24">
        <v>50742250</v>
      </c>
      <c r="P44" s="24">
        <v>75045767</v>
      </c>
      <c r="Q44" s="24">
        <v>45658159</v>
      </c>
      <c r="R44" s="24">
        <v>171446176</v>
      </c>
      <c r="S44" s="24">
        <v>40270197</v>
      </c>
      <c r="T44" s="24">
        <v>43957842</v>
      </c>
      <c r="U44" s="24">
        <v>63010496</v>
      </c>
      <c r="V44" s="24">
        <v>147238535</v>
      </c>
      <c r="W44" s="24">
        <v>574367808</v>
      </c>
      <c r="X44" s="24">
        <v>888488917</v>
      </c>
      <c r="Y44" s="24">
        <v>-314121109</v>
      </c>
      <c r="Z44" s="6">
        <v>-35.35</v>
      </c>
      <c r="AA44" s="22">
        <v>888488917</v>
      </c>
    </row>
    <row r="45" spans="1:27" ht="12.75">
      <c r="A45" s="5" t="s">
        <v>48</v>
      </c>
      <c r="B45" s="3"/>
      <c r="C45" s="25">
        <v>75604327</v>
      </c>
      <c r="D45" s="25"/>
      <c r="E45" s="26">
        <v>215665887</v>
      </c>
      <c r="F45" s="27">
        <v>212807158</v>
      </c>
      <c r="G45" s="27">
        <v>8015086</v>
      </c>
      <c r="H45" s="27">
        <v>6671650</v>
      </c>
      <c r="I45" s="27">
        <v>7793688</v>
      </c>
      <c r="J45" s="27">
        <v>22480424</v>
      </c>
      <c r="K45" s="27">
        <v>7199021</v>
      </c>
      <c r="L45" s="27">
        <v>461052</v>
      </c>
      <c r="M45" s="27">
        <v>2979585</v>
      </c>
      <c r="N45" s="27">
        <v>10639658</v>
      </c>
      <c r="O45" s="27">
        <v>10049495</v>
      </c>
      <c r="P45" s="27">
        <v>948168</v>
      </c>
      <c r="Q45" s="27">
        <v>686048</v>
      </c>
      <c r="R45" s="27">
        <v>11683711</v>
      </c>
      <c r="S45" s="27">
        <v>10055082</v>
      </c>
      <c r="T45" s="27">
        <v>735666</v>
      </c>
      <c r="U45" s="27">
        <v>39877084</v>
      </c>
      <c r="V45" s="27">
        <v>50667832</v>
      </c>
      <c r="W45" s="27">
        <v>95471625</v>
      </c>
      <c r="X45" s="27">
        <v>212807158</v>
      </c>
      <c r="Y45" s="27">
        <v>-117335533</v>
      </c>
      <c r="Z45" s="7">
        <v>-55.14</v>
      </c>
      <c r="AA45" s="25">
        <v>212807158</v>
      </c>
    </row>
    <row r="46" spans="1:27" ht="12.75">
      <c r="A46" s="5" t="s">
        <v>49</v>
      </c>
      <c r="B46" s="3"/>
      <c r="C46" s="22">
        <v>40374479</v>
      </c>
      <c r="D46" s="22"/>
      <c r="E46" s="23">
        <v>251877234</v>
      </c>
      <c r="F46" s="24">
        <v>273462171</v>
      </c>
      <c r="G46" s="24">
        <v>17266106</v>
      </c>
      <c r="H46" s="24">
        <v>22618209</v>
      </c>
      <c r="I46" s="24">
        <v>21983944</v>
      </c>
      <c r="J46" s="24">
        <v>61868259</v>
      </c>
      <c r="K46" s="24">
        <v>21282605</v>
      </c>
      <c r="L46" s="24">
        <v>4296007</v>
      </c>
      <c r="M46" s="24">
        <v>19508858</v>
      </c>
      <c r="N46" s="24">
        <v>45087470</v>
      </c>
      <c r="O46" s="24">
        <v>15046043</v>
      </c>
      <c r="P46" s="24">
        <v>22654064</v>
      </c>
      <c r="Q46" s="24">
        <v>18436262</v>
      </c>
      <c r="R46" s="24">
        <v>56136369</v>
      </c>
      <c r="S46" s="24">
        <v>17849634</v>
      </c>
      <c r="T46" s="24">
        <v>9907353</v>
      </c>
      <c r="U46" s="24">
        <v>102184144</v>
      </c>
      <c r="V46" s="24">
        <v>129941131</v>
      </c>
      <c r="W46" s="24">
        <v>293033229</v>
      </c>
      <c r="X46" s="24">
        <v>273462171</v>
      </c>
      <c r="Y46" s="24">
        <v>19571058</v>
      </c>
      <c r="Z46" s="6">
        <v>7.16</v>
      </c>
      <c r="AA46" s="22">
        <v>273462171</v>
      </c>
    </row>
    <row r="47" spans="1:27" ht="12.75">
      <c r="A47" s="2" t="s">
        <v>50</v>
      </c>
      <c r="B47" s="8" t="s">
        <v>51</v>
      </c>
      <c r="C47" s="19"/>
      <c r="D47" s="19"/>
      <c r="E47" s="20">
        <v>952424</v>
      </c>
      <c r="F47" s="21">
        <v>947288</v>
      </c>
      <c r="G47" s="21">
        <v>25619</v>
      </c>
      <c r="H47" s="21"/>
      <c r="I47" s="21"/>
      <c r="J47" s="21">
        <v>25619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25619</v>
      </c>
      <c r="X47" s="21">
        <v>947288</v>
      </c>
      <c r="Y47" s="21">
        <v>-921669</v>
      </c>
      <c r="Z47" s="4">
        <v>-97.3</v>
      </c>
      <c r="AA47" s="19">
        <v>947288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1779036860</v>
      </c>
      <c r="D48" s="40">
        <f>+D28+D32+D38+D42+D47</f>
        <v>0</v>
      </c>
      <c r="E48" s="41">
        <f t="shared" si="9"/>
        <v>5041218328</v>
      </c>
      <c r="F48" s="42">
        <f t="shared" si="9"/>
        <v>4930892470</v>
      </c>
      <c r="G48" s="42">
        <f t="shared" si="9"/>
        <v>190639855</v>
      </c>
      <c r="H48" s="42">
        <f t="shared" si="9"/>
        <v>412567227</v>
      </c>
      <c r="I48" s="42">
        <f t="shared" si="9"/>
        <v>322551909</v>
      </c>
      <c r="J48" s="42">
        <f t="shared" si="9"/>
        <v>925758991</v>
      </c>
      <c r="K48" s="42">
        <f t="shared" si="9"/>
        <v>286808891</v>
      </c>
      <c r="L48" s="42">
        <f t="shared" si="9"/>
        <v>194108780</v>
      </c>
      <c r="M48" s="42">
        <f t="shared" si="9"/>
        <v>332382474</v>
      </c>
      <c r="N48" s="42">
        <f t="shared" si="9"/>
        <v>813300145</v>
      </c>
      <c r="O48" s="42">
        <f t="shared" si="9"/>
        <v>327223077</v>
      </c>
      <c r="P48" s="42">
        <f t="shared" si="9"/>
        <v>373199418</v>
      </c>
      <c r="Q48" s="42">
        <f t="shared" si="9"/>
        <v>337818472</v>
      </c>
      <c r="R48" s="42">
        <f t="shared" si="9"/>
        <v>1038240967</v>
      </c>
      <c r="S48" s="42">
        <f t="shared" si="9"/>
        <v>292497706</v>
      </c>
      <c r="T48" s="42">
        <f t="shared" si="9"/>
        <v>192366203</v>
      </c>
      <c r="U48" s="42">
        <f t="shared" si="9"/>
        <v>564603871</v>
      </c>
      <c r="V48" s="42">
        <f t="shared" si="9"/>
        <v>1049467780</v>
      </c>
      <c r="W48" s="42">
        <f t="shared" si="9"/>
        <v>3826767883</v>
      </c>
      <c r="X48" s="42">
        <f t="shared" si="9"/>
        <v>4930892470</v>
      </c>
      <c r="Y48" s="42">
        <f t="shared" si="9"/>
        <v>-1104124587</v>
      </c>
      <c r="Z48" s="43">
        <f>+IF(X48&lt;&gt;0,+(Y48/X48)*100,0)</f>
        <v>-22.391982662724747</v>
      </c>
      <c r="AA48" s="40">
        <f>+AA28+AA32+AA38+AA42+AA47</f>
        <v>4930892470</v>
      </c>
    </row>
    <row r="49" spans="1:27" ht="12.75">
      <c r="A49" s="14" t="s">
        <v>79</v>
      </c>
      <c r="B49" s="15"/>
      <c r="C49" s="44">
        <f aca="true" t="shared" si="10" ref="C49:Y49">+C25-C48</f>
        <v>-1101632725</v>
      </c>
      <c r="D49" s="44">
        <f>+D25-D48</f>
        <v>0</v>
      </c>
      <c r="E49" s="45">
        <f t="shared" si="10"/>
        <v>642425670</v>
      </c>
      <c r="F49" s="46">
        <f t="shared" si="10"/>
        <v>547121979</v>
      </c>
      <c r="G49" s="46">
        <f t="shared" si="10"/>
        <v>172656721</v>
      </c>
      <c r="H49" s="46">
        <f t="shared" si="10"/>
        <v>-133767041</v>
      </c>
      <c r="I49" s="46">
        <f t="shared" si="10"/>
        <v>-49169120</v>
      </c>
      <c r="J49" s="46">
        <f t="shared" si="10"/>
        <v>-10279440</v>
      </c>
      <c r="K49" s="46">
        <f t="shared" si="10"/>
        <v>33928492</v>
      </c>
      <c r="L49" s="46">
        <f t="shared" si="10"/>
        <v>117055046</v>
      </c>
      <c r="M49" s="46">
        <f t="shared" si="10"/>
        <v>314802892</v>
      </c>
      <c r="N49" s="46">
        <f t="shared" si="10"/>
        <v>465786430</v>
      </c>
      <c r="O49" s="46">
        <f t="shared" si="10"/>
        <v>10974799</v>
      </c>
      <c r="P49" s="46">
        <f t="shared" si="10"/>
        <v>24220233</v>
      </c>
      <c r="Q49" s="46">
        <f t="shared" si="10"/>
        <v>20407877</v>
      </c>
      <c r="R49" s="46">
        <f t="shared" si="10"/>
        <v>55602909</v>
      </c>
      <c r="S49" s="46">
        <f t="shared" si="10"/>
        <v>36265079</v>
      </c>
      <c r="T49" s="46">
        <f t="shared" si="10"/>
        <v>55411697</v>
      </c>
      <c r="U49" s="46">
        <f t="shared" si="10"/>
        <v>-188463349</v>
      </c>
      <c r="V49" s="46">
        <f t="shared" si="10"/>
        <v>-96786573</v>
      </c>
      <c r="W49" s="46">
        <f t="shared" si="10"/>
        <v>414323326</v>
      </c>
      <c r="X49" s="46">
        <f>IF(F25=F48,0,X25-X48)</f>
        <v>547121979</v>
      </c>
      <c r="Y49" s="46">
        <f t="shared" si="10"/>
        <v>-132798653</v>
      </c>
      <c r="Z49" s="47">
        <f>+IF(X49&lt;&gt;0,+(Y49/X49)*100,0)</f>
        <v>-24.2722204731607</v>
      </c>
      <c r="AA49" s="44">
        <f>+AA25-AA48</f>
        <v>547121979</v>
      </c>
    </row>
    <row r="50" spans="1:27" ht="12.75">
      <c r="A50" s="16" t="s">
        <v>80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59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85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129286763</v>
      </c>
      <c r="D5" s="19">
        <f>SUM(D6:D8)</f>
        <v>0</v>
      </c>
      <c r="E5" s="20">
        <f t="shared" si="0"/>
        <v>120988030</v>
      </c>
      <c r="F5" s="21">
        <f t="shared" si="0"/>
        <v>121633030</v>
      </c>
      <c r="G5" s="21">
        <f t="shared" si="0"/>
        <v>1995396</v>
      </c>
      <c r="H5" s="21">
        <f t="shared" si="0"/>
        <v>39775652</v>
      </c>
      <c r="I5" s="21">
        <f t="shared" si="0"/>
        <v>1720234</v>
      </c>
      <c r="J5" s="21">
        <f t="shared" si="0"/>
        <v>43491282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-20401937</v>
      </c>
      <c r="P5" s="21">
        <f t="shared" si="0"/>
        <v>32064495</v>
      </c>
      <c r="Q5" s="21">
        <f t="shared" si="0"/>
        <v>14364546</v>
      </c>
      <c r="R5" s="21">
        <f t="shared" si="0"/>
        <v>26027104</v>
      </c>
      <c r="S5" s="21">
        <f t="shared" si="0"/>
        <v>1572775</v>
      </c>
      <c r="T5" s="21">
        <f t="shared" si="0"/>
        <v>1539644</v>
      </c>
      <c r="U5" s="21">
        <f t="shared" si="0"/>
        <v>0</v>
      </c>
      <c r="V5" s="21">
        <f t="shared" si="0"/>
        <v>3112419</v>
      </c>
      <c r="W5" s="21">
        <f t="shared" si="0"/>
        <v>72630805</v>
      </c>
      <c r="X5" s="21">
        <f t="shared" si="0"/>
        <v>121633030</v>
      </c>
      <c r="Y5" s="21">
        <f t="shared" si="0"/>
        <v>-49002225</v>
      </c>
      <c r="Z5" s="4">
        <f>+IF(X5&lt;&gt;0,+(Y5/X5)*100,0)</f>
        <v>-40.28693932889775</v>
      </c>
      <c r="AA5" s="19">
        <f>SUM(AA6:AA8)</f>
        <v>121633030</v>
      </c>
    </row>
    <row r="6" spans="1:27" ht="12.75">
      <c r="A6" s="5" t="s">
        <v>32</v>
      </c>
      <c r="B6" s="3"/>
      <c r="C6" s="22">
        <v>69867446</v>
      </c>
      <c r="D6" s="22"/>
      <c r="E6" s="23">
        <v>91271000</v>
      </c>
      <c r="F6" s="24">
        <v>91271000</v>
      </c>
      <c r="G6" s="24"/>
      <c r="H6" s="24">
        <v>38030000</v>
      </c>
      <c r="I6" s="24"/>
      <c r="J6" s="24">
        <v>38030000</v>
      </c>
      <c r="K6" s="24"/>
      <c r="L6" s="24"/>
      <c r="M6" s="24"/>
      <c r="N6" s="24"/>
      <c r="O6" s="24"/>
      <c r="P6" s="24">
        <v>24824000</v>
      </c>
      <c r="Q6" s="24">
        <v>18217000</v>
      </c>
      <c r="R6" s="24">
        <v>43041000</v>
      </c>
      <c r="S6" s="24"/>
      <c r="T6" s="24"/>
      <c r="U6" s="24"/>
      <c r="V6" s="24"/>
      <c r="W6" s="24">
        <v>81071000</v>
      </c>
      <c r="X6" s="24">
        <v>91271000</v>
      </c>
      <c r="Y6" s="24">
        <v>-10200000</v>
      </c>
      <c r="Z6" s="6">
        <v>-11.18</v>
      </c>
      <c r="AA6" s="22">
        <v>91271000</v>
      </c>
    </row>
    <row r="7" spans="1:27" ht="12.75">
      <c r="A7" s="5" t="s">
        <v>33</v>
      </c>
      <c r="B7" s="3"/>
      <c r="C7" s="25">
        <v>59419317</v>
      </c>
      <c r="D7" s="25"/>
      <c r="E7" s="26">
        <v>29717030</v>
      </c>
      <c r="F7" s="27">
        <v>30362030</v>
      </c>
      <c r="G7" s="27">
        <v>1995396</v>
      </c>
      <c r="H7" s="27">
        <v>1745652</v>
      </c>
      <c r="I7" s="27">
        <v>1720234</v>
      </c>
      <c r="J7" s="27">
        <v>5461282</v>
      </c>
      <c r="K7" s="27"/>
      <c r="L7" s="27"/>
      <c r="M7" s="27"/>
      <c r="N7" s="27"/>
      <c r="O7" s="27">
        <v>-20401937</v>
      </c>
      <c r="P7" s="27">
        <v>7240495</v>
      </c>
      <c r="Q7" s="27">
        <v>-3852454</v>
      </c>
      <c r="R7" s="27">
        <v>-17013896</v>
      </c>
      <c r="S7" s="27">
        <v>1572775</v>
      </c>
      <c r="T7" s="27">
        <v>1539644</v>
      </c>
      <c r="U7" s="27"/>
      <c r="V7" s="27">
        <v>3112419</v>
      </c>
      <c r="W7" s="27">
        <v>-8440195</v>
      </c>
      <c r="X7" s="27">
        <v>30362030</v>
      </c>
      <c r="Y7" s="27">
        <v>-38802225</v>
      </c>
      <c r="Z7" s="7">
        <v>-127.8</v>
      </c>
      <c r="AA7" s="25">
        <v>30362030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665282</v>
      </c>
      <c r="D9" s="19">
        <f>SUM(D10:D14)</f>
        <v>0</v>
      </c>
      <c r="E9" s="20">
        <f t="shared" si="1"/>
        <v>12371696</v>
      </c>
      <c r="F9" s="21">
        <f t="shared" si="1"/>
        <v>12371696</v>
      </c>
      <c r="G9" s="21">
        <f t="shared" si="1"/>
        <v>29180</v>
      </c>
      <c r="H9" s="21">
        <f t="shared" si="1"/>
        <v>8823</v>
      </c>
      <c r="I9" s="21">
        <f t="shared" si="1"/>
        <v>11481</v>
      </c>
      <c r="J9" s="21">
        <f t="shared" si="1"/>
        <v>49484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13669</v>
      </c>
      <c r="P9" s="21">
        <f t="shared" si="1"/>
        <v>8504</v>
      </c>
      <c r="Q9" s="21">
        <f t="shared" si="1"/>
        <v>8813</v>
      </c>
      <c r="R9" s="21">
        <f t="shared" si="1"/>
        <v>30986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80470</v>
      </c>
      <c r="X9" s="21">
        <f t="shared" si="1"/>
        <v>12371696</v>
      </c>
      <c r="Y9" s="21">
        <f t="shared" si="1"/>
        <v>-12291226</v>
      </c>
      <c r="Z9" s="4">
        <f>+IF(X9&lt;&gt;0,+(Y9/X9)*100,0)</f>
        <v>-99.34956371381902</v>
      </c>
      <c r="AA9" s="19">
        <f>SUM(AA10:AA14)</f>
        <v>12371696</v>
      </c>
    </row>
    <row r="10" spans="1:27" ht="12.75">
      <c r="A10" s="5" t="s">
        <v>36</v>
      </c>
      <c r="B10" s="3"/>
      <c r="C10" s="22">
        <v>665282</v>
      </c>
      <c r="D10" s="22"/>
      <c r="E10" s="23">
        <v>12368744</v>
      </c>
      <c r="F10" s="24">
        <v>12368744</v>
      </c>
      <c r="G10" s="24">
        <v>29180</v>
      </c>
      <c r="H10" s="24">
        <v>8823</v>
      </c>
      <c r="I10" s="24">
        <v>11481</v>
      </c>
      <c r="J10" s="24">
        <v>49484</v>
      </c>
      <c r="K10" s="24"/>
      <c r="L10" s="24"/>
      <c r="M10" s="24"/>
      <c r="N10" s="24"/>
      <c r="O10" s="24">
        <v>13669</v>
      </c>
      <c r="P10" s="24">
        <v>8504</v>
      </c>
      <c r="Q10" s="24">
        <v>8813</v>
      </c>
      <c r="R10" s="24">
        <v>30986</v>
      </c>
      <c r="S10" s="24"/>
      <c r="T10" s="24"/>
      <c r="U10" s="24"/>
      <c r="V10" s="24"/>
      <c r="W10" s="24">
        <v>80470</v>
      </c>
      <c r="X10" s="24">
        <v>12368744</v>
      </c>
      <c r="Y10" s="24">
        <v>-12288274</v>
      </c>
      <c r="Z10" s="6">
        <v>-99.35</v>
      </c>
      <c r="AA10" s="22">
        <v>12368744</v>
      </c>
    </row>
    <row r="11" spans="1:27" ht="12.75">
      <c r="A11" s="5" t="s">
        <v>37</v>
      </c>
      <c r="B11" s="3"/>
      <c r="C11" s="22"/>
      <c r="D11" s="22"/>
      <c r="E11" s="23">
        <v>2952</v>
      </c>
      <c r="F11" s="24">
        <v>2952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2952</v>
      </c>
      <c r="Y11" s="24">
        <v>-2952</v>
      </c>
      <c r="Z11" s="6">
        <v>-100</v>
      </c>
      <c r="AA11" s="22">
        <v>2952</v>
      </c>
    </row>
    <row r="12" spans="1:27" ht="12.75">
      <c r="A12" s="5" t="s">
        <v>38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76211664</v>
      </c>
      <c r="D15" s="19">
        <f>SUM(D16:D18)</f>
        <v>0</v>
      </c>
      <c r="E15" s="20">
        <f t="shared" si="2"/>
        <v>48032190</v>
      </c>
      <c r="F15" s="21">
        <f t="shared" si="2"/>
        <v>48032190</v>
      </c>
      <c r="G15" s="21">
        <f t="shared" si="2"/>
        <v>59756</v>
      </c>
      <c r="H15" s="21">
        <f t="shared" si="2"/>
        <v>16478</v>
      </c>
      <c r="I15" s="21">
        <f t="shared" si="2"/>
        <v>11621</v>
      </c>
      <c r="J15" s="21">
        <f t="shared" si="2"/>
        <v>87855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2345353</v>
      </c>
      <c r="P15" s="21">
        <f t="shared" si="2"/>
        <v>125650</v>
      </c>
      <c r="Q15" s="21">
        <f t="shared" si="2"/>
        <v>12753</v>
      </c>
      <c r="R15" s="21">
        <f t="shared" si="2"/>
        <v>2483756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2571611</v>
      </c>
      <c r="X15" s="21">
        <f t="shared" si="2"/>
        <v>48032190</v>
      </c>
      <c r="Y15" s="21">
        <f t="shared" si="2"/>
        <v>-45460579</v>
      </c>
      <c r="Z15" s="4">
        <f>+IF(X15&lt;&gt;0,+(Y15/X15)*100,0)</f>
        <v>-94.64606756427304</v>
      </c>
      <c r="AA15" s="19">
        <f>SUM(AA16:AA18)</f>
        <v>48032190</v>
      </c>
    </row>
    <row r="16" spans="1:27" ht="12.75">
      <c r="A16" s="5" t="s">
        <v>42</v>
      </c>
      <c r="B16" s="3"/>
      <c r="C16" s="22">
        <v>57060613</v>
      </c>
      <c r="D16" s="22"/>
      <c r="E16" s="23">
        <v>189297</v>
      </c>
      <c r="F16" s="24">
        <v>189297</v>
      </c>
      <c r="G16" s="24">
        <v>59756</v>
      </c>
      <c r="H16" s="24">
        <v>16478</v>
      </c>
      <c r="I16" s="24">
        <v>11621</v>
      </c>
      <c r="J16" s="24">
        <v>87855</v>
      </c>
      <c r="K16" s="24"/>
      <c r="L16" s="24"/>
      <c r="M16" s="24"/>
      <c r="N16" s="24"/>
      <c r="O16" s="24">
        <v>97553</v>
      </c>
      <c r="P16" s="24">
        <v>124600</v>
      </c>
      <c r="Q16" s="24">
        <v>12753</v>
      </c>
      <c r="R16" s="24">
        <v>234906</v>
      </c>
      <c r="S16" s="24"/>
      <c r="T16" s="24"/>
      <c r="U16" s="24"/>
      <c r="V16" s="24"/>
      <c r="W16" s="24">
        <v>322761</v>
      </c>
      <c r="X16" s="24">
        <v>189297</v>
      </c>
      <c r="Y16" s="24">
        <v>133464</v>
      </c>
      <c r="Z16" s="6">
        <v>70.51</v>
      </c>
      <c r="AA16" s="22">
        <v>189297</v>
      </c>
    </row>
    <row r="17" spans="1:27" ht="12.75">
      <c r="A17" s="5" t="s">
        <v>43</v>
      </c>
      <c r="B17" s="3"/>
      <c r="C17" s="22">
        <v>19151051</v>
      </c>
      <c r="D17" s="22"/>
      <c r="E17" s="23">
        <v>47842893</v>
      </c>
      <c r="F17" s="24">
        <v>47842893</v>
      </c>
      <c r="G17" s="24"/>
      <c r="H17" s="24"/>
      <c r="I17" s="24"/>
      <c r="J17" s="24"/>
      <c r="K17" s="24"/>
      <c r="L17" s="24"/>
      <c r="M17" s="24"/>
      <c r="N17" s="24"/>
      <c r="O17" s="24">
        <v>2247800</v>
      </c>
      <c r="P17" s="24">
        <v>1050</v>
      </c>
      <c r="Q17" s="24"/>
      <c r="R17" s="24">
        <v>2248850</v>
      </c>
      <c r="S17" s="24"/>
      <c r="T17" s="24"/>
      <c r="U17" s="24"/>
      <c r="V17" s="24"/>
      <c r="W17" s="24">
        <v>2248850</v>
      </c>
      <c r="X17" s="24">
        <v>47842893</v>
      </c>
      <c r="Y17" s="24">
        <v>-45594043</v>
      </c>
      <c r="Z17" s="6">
        <v>-95.3</v>
      </c>
      <c r="AA17" s="22">
        <v>47842893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-19701397</v>
      </c>
      <c r="D19" s="19">
        <f>SUM(D20:D23)</f>
        <v>0</v>
      </c>
      <c r="E19" s="20">
        <f t="shared" si="3"/>
        <v>54647407</v>
      </c>
      <c r="F19" s="21">
        <f t="shared" si="3"/>
        <v>56886995</v>
      </c>
      <c r="G19" s="21">
        <f t="shared" si="3"/>
        <v>1410238</v>
      </c>
      <c r="H19" s="21">
        <f t="shared" si="3"/>
        <v>1568027</v>
      </c>
      <c r="I19" s="21">
        <f t="shared" si="3"/>
        <v>1367002</v>
      </c>
      <c r="J19" s="21">
        <f t="shared" si="3"/>
        <v>4345267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23538542</v>
      </c>
      <c r="P19" s="21">
        <f t="shared" si="3"/>
        <v>1578771</v>
      </c>
      <c r="Q19" s="21">
        <f t="shared" si="3"/>
        <v>6839912</v>
      </c>
      <c r="R19" s="21">
        <f t="shared" si="3"/>
        <v>31957225</v>
      </c>
      <c r="S19" s="21">
        <f t="shared" si="3"/>
        <v>1345572</v>
      </c>
      <c r="T19" s="21">
        <f t="shared" si="3"/>
        <v>1130404</v>
      </c>
      <c r="U19" s="21">
        <f t="shared" si="3"/>
        <v>0</v>
      </c>
      <c r="V19" s="21">
        <f t="shared" si="3"/>
        <v>2475976</v>
      </c>
      <c r="W19" s="21">
        <f t="shared" si="3"/>
        <v>38778468</v>
      </c>
      <c r="X19" s="21">
        <f t="shared" si="3"/>
        <v>56886995</v>
      </c>
      <c r="Y19" s="21">
        <f t="shared" si="3"/>
        <v>-18108527</v>
      </c>
      <c r="Z19" s="4">
        <f>+IF(X19&lt;&gt;0,+(Y19/X19)*100,0)</f>
        <v>-31.832454851939357</v>
      </c>
      <c r="AA19" s="19">
        <f>SUM(AA20:AA23)</f>
        <v>56886995</v>
      </c>
    </row>
    <row r="20" spans="1:27" ht="12.75">
      <c r="A20" s="5" t="s">
        <v>46</v>
      </c>
      <c r="B20" s="3"/>
      <c r="C20" s="22">
        <v>2095565</v>
      </c>
      <c r="D20" s="22"/>
      <c r="E20" s="23">
        <v>42694425</v>
      </c>
      <c r="F20" s="24">
        <v>44458013</v>
      </c>
      <c r="G20" s="24">
        <v>494144</v>
      </c>
      <c r="H20" s="24">
        <v>579004</v>
      </c>
      <c r="I20" s="24">
        <v>478024</v>
      </c>
      <c r="J20" s="24">
        <v>1551172</v>
      </c>
      <c r="K20" s="24"/>
      <c r="L20" s="24"/>
      <c r="M20" s="24"/>
      <c r="N20" s="24"/>
      <c r="O20" s="24">
        <v>22581922</v>
      </c>
      <c r="P20" s="24">
        <v>506533</v>
      </c>
      <c r="Q20" s="24">
        <v>5787385</v>
      </c>
      <c r="R20" s="24">
        <v>28875840</v>
      </c>
      <c r="S20" s="24">
        <v>231919</v>
      </c>
      <c r="T20" s="24">
        <v>231919</v>
      </c>
      <c r="U20" s="24"/>
      <c r="V20" s="24">
        <v>463838</v>
      </c>
      <c r="W20" s="24">
        <v>30890850</v>
      </c>
      <c r="X20" s="24">
        <v>44458013</v>
      </c>
      <c r="Y20" s="24">
        <v>-13567163</v>
      </c>
      <c r="Z20" s="6">
        <v>-30.52</v>
      </c>
      <c r="AA20" s="22">
        <v>44458013</v>
      </c>
    </row>
    <row r="21" spans="1:27" ht="12.75">
      <c r="A21" s="5" t="s">
        <v>47</v>
      </c>
      <c r="B21" s="3"/>
      <c r="C21" s="22">
        <v>-27181722</v>
      </c>
      <c r="D21" s="22"/>
      <c r="E21" s="23">
        <v>5622480</v>
      </c>
      <c r="F21" s="24">
        <v>6098480</v>
      </c>
      <c r="G21" s="24">
        <v>435709</v>
      </c>
      <c r="H21" s="24">
        <v>493227</v>
      </c>
      <c r="I21" s="24">
        <v>394281</v>
      </c>
      <c r="J21" s="24">
        <v>1323217</v>
      </c>
      <c r="K21" s="24"/>
      <c r="L21" s="24"/>
      <c r="M21" s="24"/>
      <c r="N21" s="24"/>
      <c r="O21" s="24">
        <v>483777</v>
      </c>
      <c r="P21" s="24">
        <v>576073</v>
      </c>
      <c r="Q21" s="24">
        <v>553809</v>
      </c>
      <c r="R21" s="24">
        <v>1613659</v>
      </c>
      <c r="S21" s="24">
        <v>619668</v>
      </c>
      <c r="T21" s="24">
        <v>403108</v>
      </c>
      <c r="U21" s="24"/>
      <c r="V21" s="24">
        <v>1022776</v>
      </c>
      <c r="W21" s="24">
        <v>3959652</v>
      </c>
      <c r="X21" s="24">
        <v>6098480</v>
      </c>
      <c r="Y21" s="24">
        <v>-2138828</v>
      </c>
      <c r="Z21" s="6">
        <v>-35.07</v>
      </c>
      <c r="AA21" s="22">
        <v>6098480</v>
      </c>
    </row>
    <row r="22" spans="1:27" ht="12.75">
      <c r="A22" s="5" t="s">
        <v>48</v>
      </c>
      <c r="B22" s="3"/>
      <c r="C22" s="25">
        <v>3054237</v>
      </c>
      <c r="D22" s="25"/>
      <c r="E22" s="26">
        <v>4862873</v>
      </c>
      <c r="F22" s="27">
        <v>4862873</v>
      </c>
      <c r="G22" s="27">
        <v>270293</v>
      </c>
      <c r="H22" s="27">
        <v>283979</v>
      </c>
      <c r="I22" s="27">
        <v>284660</v>
      </c>
      <c r="J22" s="27">
        <v>838932</v>
      </c>
      <c r="K22" s="27"/>
      <c r="L22" s="27"/>
      <c r="M22" s="27"/>
      <c r="N22" s="27"/>
      <c r="O22" s="27">
        <v>268827</v>
      </c>
      <c r="P22" s="27">
        <v>285572</v>
      </c>
      <c r="Q22" s="27">
        <v>287490</v>
      </c>
      <c r="R22" s="27">
        <v>841889</v>
      </c>
      <c r="S22" s="27">
        <v>283392</v>
      </c>
      <c r="T22" s="27">
        <v>284784</v>
      </c>
      <c r="U22" s="27"/>
      <c r="V22" s="27">
        <v>568176</v>
      </c>
      <c r="W22" s="27">
        <v>2248997</v>
      </c>
      <c r="X22" s="27">
        <v>4862873</v>
      </c>
      <c r="Y22" s="27">
        <v>-2613876</v>
      </c>
      <c r="Z22" s="7">
        <v>-53.75</v>
      </c>
      <c r="AA22" s="25">
        <v>4862873</v>
      </c>
    </row>
    <row r="23" spans="1:27" ht="12.75">
      <c r="A23" s="5" t="s">
        <v>49</v>
      </c>
      <c r="B23" s="3"/>
      <c r="C23" s="22">
        <v>2330523</v>
      </c>
      <c r="D23" s="22"/>
      <c r="E23" s="23">
        <v>1467629</v>
      </c>
      <c r="F23" s="24">
        <v>1467629</v>
      </c>
      <c r="G23" s="24">
        <v>210092</v>
      </c>
      <c r="H23" s="24">
        <v>211817</v>
      </c>
      <c r="I23" s="24">
        <v>210037</v>
      </c>
      <c r="J23" s="24">
        <v>631946</v>
      </c>
      <c r="K23" s="24"/>
      <c r="L23" s="24"/>
      <c r="M23" s="24"/>
      <c r="N23" s="24"/>
      <c r="O23" s="24">
        <v>204016</v>
      </c>
      <c r="P23" s="24">
        <v>210593</v>
      </c>
      <c r="Q23" s="24">
        <v>211228</v>
      </c>
      <c r="R23" s="24">
        <v>625837</v>
      </c>
      <c r="S23" s="24">
        <v>210593</v>
      </c>
      <c r="T23" s="24">
        <v>210593</v>
      </c>
      <c r="U23" s="24"/>
      <c r="V23" s="24">
        <v>421186</v>
      </c>
      <c r="W23" s="24">
        <v>1678969</v>
      </c>
      <c r="X23" s="24">
        <v>1467629</v>
      </c>
      <c r="Y23" s="24">
        <v>211340</v>
      </c>
      <c r="Z23" s="6">
        <v>14.4</v>
      </c>
      <c r="AA23" s="22">
        <v>1467629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186462312</v>
      </c>
      <c r="D25" s="40">
        <f>+D5+D9+D15+D19+D24</f>
        <v>0</v>
      </c>
      <c r="E25" s="41">
        <f t="shared" si="4"/>
        <v>236039323</v>
      </c>
      <c r="F25" s="42">
        <f t="shared" si="4"/>
        <v>238923911</v>
      </c>
      <c r="G25" s="42">
        <f t="shared" si="4"/>
        <v>3494570</v>
      </c>
      <c r="H25" s="42">
        <f t="shared" si="4"/>
        <v>41368980</v>
      </c>
      <c r="I25" s="42">
        <f t="shared" si="4"/>
        <v>3110338</v>
      </c>
      <c r="J25" s="42">
        <f t="shared" si="4"/>
        <v>47973888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5495627</v>
      </c>
      <c r="P25" s="42">
        <f t="shared" si="4"/>
        <v>33777420</v>
      </c>
      <c r="Q25" s="42">
        <f t="shared" si="4"/>
        <v>21226024</v>
      </c>
      <c r="R25" s="42">
        <f t="shared" si="4"/>
        <v>60499071</v>
      </c>
      <c r="S25" s="42">
        <f t="shared" si="4"/>
        <v>2918347</v>
      </c>
      <c r="T25" s="42">
        <f t="shared" si="4"/>
        <v>2670048</v>
      </c>
      <c r="U25" s="42">
        <f t="shared" si="4"/>
        <v>0</v>
      </c>
      <c r="V25" s="42">
        <f t="shared" si="4"/>
        <v>5588395</v>
      </c>
      <c r="W25" s="42">
        <f t="shared" si="4"/>
        <v>114061354</v>
      </c>
      <c r="X25" s="42">
        <f t="shared" si="4"/>
        <v>238923911</v>
      </c>
      <c r="Y25" s="42">
        <f t="shared" si="4"/>
        <v>-124862557</v>
      </c>
      <c r="Z25" s="43">
        <f>+IF(X25&lt;&gt;0,+(Y25/X25)*100,0)</f>
        <v>-52.2603855249967</v>
      </c>
      <c r="AA25" s="40">
        <f>+AA5+AA9+AA15+AA19+AA24</f>
        <v>238923911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82929414</v>
      </c>
      <c r="D28" s="19">
        <f>SUM(D29:D31)</f>
        <v>0</v>
      </c>
      <c r="E28" s="20">
        <f t="shared" si="5"/>
        <v>73483584</v>
      </c>
      <c r="F28" s="21">
        <f t="shared" si="5"/>
        <v>84766073</v>
      </c>
      <c r="G28" s="21">
        <f t="shared" si="5"/>
        <v>1039681</v>
      </c>
      <c r="H28" s="21">
        <f t="shared" si="5"/>
        <v>892999</v>
      </c>
      <c r="I28" s="21">
        <f t="shared" si="5"/>
        <v>10623469</v>
      </c>
      <c r="J28" s="21">
        <f t="shared" si="5"/>
        <v>12556149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6540016</v>
      </c>
      <c r="P28" s="21">
        <f t="shared" si="5"/>
        <v>13097016</v>
      </c>
      <c r="Q28" s="21">
        <f t="shared" si="5"/>
        <v>2993410</v>
      </c>
      <c r="R28" s="21">
        <f t="shared" si="5"/>
        <v>22630442</v>
      </c>
      <c r="S28" s="21">
        <f t="shared" si="5"/>
        <v>3523250</v>
      </c>
      <c r="T28" s="21">
        <f t="shared" si="5"/>
        <v>265491</v>
      </c>
      <c r="U28" s="21">
        <f t="shared" si="5"/>
        <v>0</v>
      </c>
      <c r="V28" s="21">
        <f t="shared" si="5"/>
        <v>3788741</v>
      </c>
      <c r="W28" s="21">
        <f t="shared" si="5"/>
        <v>38975332</v>
      </c>
      <c r="X28" s="21">
        <f t="shared" si="5"/>
        <v>84766073</v>
      </c>
      <c r="Y28" s="21">
        <f t="shared" si="5"/>
        <v>-45790741</v>
      </c>
      <c r="Z28" s="4">
        <f>+IF(X28&lt;&gt;0,+(Y28/X28)*100,0)</f>
        <v>-54.02012784053356</v>
      </c>
      <c r="AA28" s="19">
        <f>SUM(AA29:AA31)</f>
        <v>84766073</v>
      </c>
    </row>
    <row r="29" spans="1:27" ht="12.75">
      <c r="A29" s="5" t="s">
        <v>32</v>
      </c>
      <c r="B29" s="3"/>
      <c r="C29" s="22">
        <v>59074296</v>
      </c>
      <c r="D29" s="22"/>
      <c r="E29" s="23">
        <v>56857328</v>
      </c>
      <c r="F29" s="24">
        <v>61951217</v>
      </c>
      <c r="G29" s="24">
        <v>700845</v>
      </c>
      <c r="H29" s="24">
        <v>660898</v>
      </c>
      <c r="I29" s="24">
        <v>6786507</v>
      </c>
      <c r="J29" s="24">
        <v>8148250</v>
      </c>
      <c r="K29" s="24"/>
      <c r="L29" s="24"/>
      <c r="M29" s="24"/>
      <c r="N29" s="24"/>
      <c r="O29" s="24">
        <v>6440475</v>
      </c>
      <c r="P29" s="24">
        <v>8092639</v>
      </c>
      <c r="Q29" s="24">
        <v>2589271</v>
      </c>
      <c r="R29" s="24">
        <v>17122385</v>
      </c>
      <c r="S29" s="24">
        <v>2550798</v>
      </c>
      <c r="T29" s="24">
        <v>197294</v>
      </c>
      <c r="U29" s="24"/>
      <c r="V29" s="24">
        <v>2748092</v>
      </c>
      <c r="W29" s="24">
        <v>28018727</v>
      </c>
      <c r="X29" s="24">
        <v>61951217</v>
      </c>
      <c r="Y29" s="24">
        <v>-33932490</v>
      </c>
      <c r="Z29" s="6">
        <v>-54.77</v>
      </c>
      <c r="AA29" s="22">
        <v>61951217</v>
      </c>
    </row>
    <row r="30" spans="1:27" ht="12.75">
      <c r="A30" s="5" t="s">
        <v>33</v>
      </c>
      <c r="B30" s="3"/>
      <c r="C30" s="25">
        <v>23855118</v>
      </c>
      <c r="D30" s="25"/>
      <c r="E30" s="26">
        <v>16626256</v>
      </c>
      <c r="F30" s="27">
        <v>22814856</v>
      </c>
      <c r="G30" s="27">
        <v>338836</v>
      </c>
      <c r="H30" s="27">
        <v>232101</v>
      </c>
      <c r="I30" s="27">
        <v>3836962</v>
      </c>
      <c r="J30" s="27">
        <v>4407899</v>
      </c>
      <c r="K30" s="27"/>
      <c r="L30" s="27"/>
      <c r="M30" s="27"/>
      <c r="N30" s="27"/>
      <c r="O30" s="27">
        <v>99541</v>
      </c>
      <c r="P30" s="27">
        <v>5004377</v>
      </c>
      <c r="Q30" s="27">
        <v>404139</v>
      </c>
      <c r="R30" s="27">
        <v>5508057</v>
      </c>
      <c r="S30" s="27">
        <v>972452</v>
      </c>
      <c r="T30" s="27">
        <v>68197</v>
      </c>
      <c r="U30" s="27"/>
      <c r="V30" s="27">
        <v>1040649</v>
      </c>
      <c r="W30" s="27">
        <v>10956605</v>
      </c>
      <c r="X30" s="27">
        <v>22814856</v>
      </c>
      <c r="Y30" s="27">
        <v>-11858251</v>
      </c>
      <c r="Z30" s="7">
        <v>-51.98</v>
      </c>
      <c r="AA30" s="25">
        <v>22814856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20638386</v>
      </c>
      <c r="D32" s="19">
        <f>SUM(D33:D37)</f>
        <v>0</v>
      </c>
      <c r="E32" s="20">
        <f t="shared" si="6"/>
        <v>22820879</v>
      </c>
      <c r="F32" s="21">
        <f t="shared" si="6"/>
        <v>25798095</v>
      </c>
      <c r="G32" s="21">
        <f t="shared" si="6"/>
        <v>24607</v>
      </c>
      <c r="H32" s="21">
        <f t="shared" si="6"/>
        <v>47160</v>
      </c>
      <c r="I32" s="21">
        <f t="shared" si="6"/>
        <v>3667727</v>
      </c>
      <c r="J32" s="21">
        <f t="shared" si="6"/>
        <v>3739494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60871</v>
      </c>
      <c r="P32" s="21">
        <f t="shared" si="6"/>
        <v>36019</v>
      </c>
      <c r="Q32" s="21">
        <f t="shared" si="6"/>
        <v>1505797</v>
      </c>
      <c r="R32" s="21">
        <f t="shared" si="6"/>
        <v>1602687</v>
      </c>
      <c r="S32" s="21">
        <f t="shared" si="6"/>
        <v>2080070</v>
      </c>
      <c r="T32" s="21">
        <f t="shared" si="6"/>
        <v>177610</v>
      </c>
      <c r="U32" s="21">
        <f t="shared" si="6"/>
        <v>0</v>
      </c>
      <c r="V32" s="21">
        <f t="shared" si="6"/>
        <v>2257680</v>
      </c>
      <c r="W32" s="21">
        <f t="shared" si="6"/>
        <v>7599861</v>
      </c>
      <c r="X32" s="21">
        <f t="shared" si="6"/>
        <v>25798095</v>
      </c>
      <c r="Y32" s="21">
        <f t="shared" si="6"/>
        <v>-18198234</v>
      </c>
      <c r="Z32" s="4">
        <f>+IF(X32&lt;&gt;0,+(Y32/X32)*100,0)</f>
        <v>-70.5409992482003</v>
      </c>
      <c r="AA32" s="19">
        <f>SUM(AA33:AA37)</f>
        <v>25798095</v>
      </c>
    </row>
    <row r="33" spans="1:27" ht="12.75">
      <c r="A33" s="5" t="s">
        <v>36</v>
      </c>
      <c r="B33" s="3"/>
      <c r="C33" s="22">
        <v>18229777</v>
      </c>
      <c r="D33" s="22"/>
      <c r="E33" s="23">
        <v>20331668</v>
      </c>
      <c r="F33" s="24">
        <v>23364477</v>
      </c>
      <c r="G33" s="24">
        <v>24607</v>
      </c>
      <c r="H33" s="24">
        <v>47160</v>
      </c>
      <c r="I33" s="24">
        <v>3105461</v>
      </c>
      <c r="J33" s="24">
        <v>3177228</v>
      </c>
      <c r="K33" s="24"/>
      <c r="L33" s="24"/>
      <c r="M33" s="24"/>
      <c r="N33" s="24"/>
      <c r="O33" s="24">
        <v>60871</v>
      </c>
      <c r="P33" s="24">
        <v>36019</v>
      </c>
      <c r="Q33" s="24">
        <v>1332129</v>
      </c>
      <c r="R33" s="24">
        <v>1429019</v>
      </c>
      <c r="S33" s="24">
        <v>1759057</v>
      </c>
      <c r="T33" s="24">
        <v>177610</v>
      </c>
      <c r="U33" s="24"/>
      <c r="V33" s="24">
        <v>1936667</v>
      </c>
      <c r="W33" s="24">
        <v>6542914</v>
      </c>
      <c r="X33" s="24">
        <v>23364477</v>
      </c>
      <c r="Y33" s="24">
        <v>-16821563</v>
      </c>
      <c r="Z33" s="6">
        <v>-72</v>
      </c>
      <c r="AA33" s="22">
        <v>23364477</v>
      </c>
    </row>
    <row r="34" spans="1:27" ht="12.75">
      <c r="A34" s="5" t="s">
        <v>37</v>
      </c>
      <c r="B34" s="3"/>
      <c r="C34" s="22">
        <v>2408609</v>
      </c>
      <c r="D34" s="22"/>
      <c r="E34" s="23">
        <v>2489211</v>
      </c>
      <c r="F34" s="24">
        <v>2433618</v>
      </c>
      <c r="G34" s="24"/>
      <c r="H34" s="24"/>
      <c r="I34" s="24">
        <v>562266</v>
      </c>
      <c r="J34" s="24">
        <v>562266</v>
      </c>
      <c r="K34" s="24"/>
      <c r="L34" s="24"/>
      <c r="M34" s="24"/>
      <c r="N34" s="24"/>
      <c r="O34" s="24"/>
      <c r="P34" s="24"/>
      <c r="Q34" s="24">
        <v>173668</v>
      </c>
      <c r="R34" s="24">
        <v>173668</v>
      </c>
      <c r="S34" s="24">
        <v>321013</v>
      </c>
      <c r="T34" s="24"/>
      <c r="U34" s="24"/>
      <c r="V34" s="24">
        <v>321013</v>
      </c>
      <c r="W34" s="24">
        <v>1056947</v>
      </c>
      <c r="X34" s="24">
        <v>2433618</v>
      </c>
      <c r="Y34" s="24">
        <v>-1376671</v>
      </c>
      <c r="Z34" s="6">
        <v>-56.57</v>
      </c>
      <c r="AA34" s="22">
        <v>2433618</v>
      </c>
    </row>
    <row r="35" spans="1:27" ht="12.75">
      <c r="A35" s="5" t="s">
        <v>38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/>
      <c r="AA35" s="22"/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21587592</v>
      </c>
      <c r="D38" s="19">
        <f>SUM(D39:D41)</f>
        <v>0</v>
      </c>
      <c r="E38" s="20">
        <f t="shared" si="7"/>
        <v>26859035</v>
      </c>
      <c r="F38" s="21">
        <f t="shared" si="7"/>
        <v>27535235</v>
      </c>
      <c r="G38" s="21">
        <f t="shared" si="7"/>
        <v>41093</v>
      </c>
      <c r="H38" s="21">
        <f t="shared" si="7"/>
        <v>-186766</v>
      </c>
      <c r="I38" s="21">
        <f t="shared" si="7"/>
        <v>3269145</v>
      </c>
      <c r="J38" s="21">
        <f t="shared" si="7"/>
        <v>3123472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47105</v>
      </c>
      <c r="P38" s="21">
        <f t="shared" si="7"/>
        <v>4656</v>
      </c>
      <c r="Q38" s="21">
        <f t="shared" si="7"/>
        <v>917511</v>
      </c>
      <c r="R38" s="21">
        <f t="shared" si="7"/>
        <v>969272</v>
      </c>
      <c r="S38" s="21">
        <f t="shared" si="7"/>
        <v>1157953</v>
      </c>
      <c r="T38" s="21">
        <f t="shared" si="7"/>
        <v>0</v>
      </c>
      <c r="U38" s="21">
        <f t="shared" si="7"/>
        <v>0</v>
      </c>
      <c r="V38" s="21">
        <f t="shared" si="7"/>
        <v>1157953</v>
      </c>
      <c r="W38" s="21">
        <f t="shared" si="7"/>
        <v>5250697</v>
      </c>
      <c r="X38" s="21">
        <f t="shared" si="7"/>
        <v>27535235</v>
      </c>
      <c r="Y38" s="21">
        <f t="shared" si="7"/>
        <v>-22284538</v>
      </c>
      <c r="Z38" s="4">
        <f>+IF(X38&lt;&gt;0,+(Y38/X38)*100,0)</f>
        <v>-80.9309889674085</v>
      </c>
      <c r="AA38" s="19">
        <f>SUM(AA39:AA41)</f>
        <v>27535235</v>
      </c>
    </row>
    <row r="39" spans="1:27" ht="12.75">
      <c r="A39" s="5" t="s">
        <v>42</v>
      </c>
      <c r="B39" s="3"/>
      <c r="C39" s="22">
        <v>-97228</v>
      </c>
      <c r="D39" s="22"/>
      <c r="E39" s="23">
        <v>5468370</v>
      </c>
      <c r="F39" s="24">
        <v>5517870</v>
      </c>
      <c r="G39" s="24"/>
      <c r="H39" s="24"/>
      <c r="I39" s="24">
        <v>297194</v>
      </c>
      <c r="J39" s="24">
        <v>297194</v>
      </c>
      <c r="K39" s="24"/>
      <c r="L39" s="24"/>
      <c r="M39" s="24"/>
      <c r="N39" s="24"/>
      <c r="O39" s="24">
        <v>21013</v>
      </c>
      <c r="P39" s="24"/>
      <c r="Q39" s="24">
        <v>88861</v>
      </c>
      <c r="R39" s="24">
        <v>109874</v>
      </c>
      <c r="S39" s="24">
        <v>116890</v>
      </c>
      <c r="T39" s="24"/>
      <c r="U39" s="24"/>
      <c r="V39" s="24">
        <v>116890</v>
      </c>
      <c r="W39" s="24">
        <v>523958</v>
      </c>
      <c r="X39" s="24">
        <v>5517870</v>
      </c>
      <c r="Y39" s="24">
        <v>-4993912</v>
      </c>
      <c r="Z39" s="6">
        <v>-90.5</v>
      </c>
      <c r="AA39" s="22">
        <v>5517870</v>
      </c>
    </row>
    <row r="40" spans="1:27" ht="12.75">
      <c r="A40" s="5" t="s">
        <v>43</v>
      </c>
      <c r="B40" s="3"/>
      <c r="C40" s="22">
        <v>21684820</v>
      </c>
      <c r="D40" s="22"/>
      <c r="E40" s="23">
        <v>21390665</v>
      </c>
      <c r="F40" s="24">
        <v>22017365</v>
      </c>
      <c r="G40" s="24">
        <v>41093</v>
      </c>
      <c r="H40" s="24">
        <v>-186766</v>
      </c>
      <c r="I40" s="24">
        <v>2971951</v>
      </c>
      <c r="J40" s="24">
        <v>2826278</v>
      </c>
      <c r="K40" s="24"/>
      <c r="L40" s="24"/>
      <c r="M40" s="24"/>
      <c r="N40" s="24"/>
      <c r="O40" s="24">
        <v>26092</v>
      </c>
      <c r="P40" s="24">
        <v>4656</v>
      </c>
      <c r="Q40" s="24">
        <v>828650</v>
      </c>
      <c r="R40" s="24">
        <v>859398</v>
      </c>
      <c r="S40" s="24">
        <v>1041063</v>
      </c>
      <c r="T40" s="24"/>
      <c r="U40" s="24"/>
      <c r="V40" s="24">
        <v>1041063</v>
      </c>
      <c r="W40" s="24">
        <v>4726739</v>
      </c>
      <c r="X40" s="24">
        <v>22017365</v>
      </c>
      <c r="Y40" s="24">
        <v>-17290626</v>
      </c>
      <c r="Z40" s="6">
        <v>-78.53</v>
      </c>
      <c r="AA40" s="22">
        <v>22017365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86380210</v>
      </c>
      <c r="D42" s="19">
        <f>SUM(D43:D46)</f>
        <v>0</v>
      </c>
      <c r="E42" s="20">
        <f t="shared" si="8"/>
        <v>90237398</v>
      </c>
      <c r="F42" s="21">
        <f t="shared" si="8"/>
        <v>94540409</v>
      </c>
      <c r="G42" s="21">
        <f t="shared" si="8"/>
        <v>199494</v>
      </c>
      <c r="H42" s="21">
        <f t="shared" si="8"/>
        <v>472029</v>
      </c>
      <c r="I42" s="21">
        <f t="shared" si="8"/>
        <v>18150949</v>
      </c>
      <c r="J42" s="21">
        <f t="shared" si="8"/>
        <v>18822472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3757449</v>
      </c>
      <c r="P42" s="21">
        <f t="shared" si="8"/>
        <v>-2099981</v>
      </c>
      <c r="Q42" s="21">
        <f t="shared" si="8"/>
        <v>970326</v>
      </c>
      <c r="R42" s="21">
        <f t="shared" si="8"/>
        <v>2627794</v>
      </c>
      <c r="S42" s="21">
        <f t="shared" si="8"/>
        <v>2214549</v>
      </c>
      <c r="T42" s="21">
        <f t="shared" si="8"/>
        <v>0</v>
      </c>
      <c r="U42" s="21">
        <f t="shared" si="8"/>
        <v>0</v>
      </c>
      <c r="V42" s="21">
        <f t="shared" si="8"/>
        <v>2214549</v>
      </c>
      <c r="W42" s="21">
        <f t="shared" si="8"/>
        <v>23664815</v>
      </c>
      <c r="X42" s="21">
        <f t="shared" si="8"/>
        <v>94540409</v>
      </c>
      <c r="Y42" s="21">
        <f t="shared" si="8"/>
        <v>-70875594</v>
      </c>
      <c r="Z42" s="4">
        <f>+IF(X42&lt;&gt;0,+(Y42/X42)*100,0)</f>
        <v>-74.96857137565377</v>
      </c>
      <c r="AA42" s="19">
        <f>SUM(AA43:AA46)</f>
        <v>94540409</v>
      </c>
    </row>
    <row r="43" spans="1:27" ht="12.75">
      <c r="A43" s="5" t="s">
        <v>46</v>
      </c>
      <c r="B43" s="3"/>
      <c r="C43" s="22">
        <v>67532866</v>
      </c>
      <c r="D43" s="22"/>
      <c r="E43" s="23">
        <v>51332391</v>
      </c>
      <c r="F43" s="24">
        <v>53214979</v>
      </c>
      <c r="G43" s="24"/>
      <c r="H43" s="24"/>
      <c r="I43" s="24">
        <v>14477073</v>
      </c>
      <c r="J43" s="24">
        <v>14477073</v>
      </c>
      <c r="K43" s="24"/>
      <c r="L43" s="24"/>
      <c r="M43" s="24"/>
      <c r="N43" s="24"/>
      <c r="O43" s="24">
        <v>3661167</v>
      </c>
      <c r="P43" s="24">
        <v>-3574405</v>
      </c>
      <c r="Q43" s="24">
        <v>81377</v>
      </c>
      <c r="R43" s="24">
        <v>168139</v>
      </c>
      <c r="S43" s="24">
        <v>134766</v>
      </c>
      <c r="T43" s="24"/>
      <c r="U43" s="24"/>
      <c r="V43" s="24">
        <v>134766</v>
      </c>
      <c r="W43" s="24">
        <v>14779978</v>
      </c>
      <c r="X43" s="24">
        <v>53214979</v>
      </c>
      <c r="Y43" s="24">
        <v>-38435001</v>
      </c>
      <c r="Z43" s="6">
        <v>-72.23</v>
      </c>
      <c r="AA43" s="22">
        <v>53214979</v>
      </c>
    </row>
    <row r="44" spans="1:27" ht="12.75">
      <c r="A44" s="5" t="s">
        <v>47</v>
      </c>
      <c r="B44" s="3"/>
      <c r="C44" s="22">
        <v>8477838</v>
      </c>
      <c r="D44" s="22"/>
      <c r="E44" s="23">
        <v>22903048</v>
      </c>
      <c r="F44" s="24">
        <v>24094504</v>
      </c>
      <c r="G44" s="24"/>
      <c r="H44" s="24"/>
      <c r="I44" s="24">
        <v>1669225</v>
      </c>
      <c r="J44" s="24">
        <v>1669225</v>
      </c>
      <c r="K44" s="24"/>
      <c r="L44" s="24"/>
      <c r="M44" s="24"/>
      <c r="N44" s="24"/>
      <c r="O44" s="24">
        <v>80621</v>
      </c>
      <c r="P44" s="24">
        <v>1447104</v>
      </c>
      <c r="Q44" s="24">
        <v>285524</v>
      </c>
      <c r="R44" s="24">
        <v>1813249</v>
      </c>
      <c r="S44" s="24">
        <v>553099</v>
      </c>
      <c r="T44" s="24"/>
      <c r="U44" s="24"/>
      <c r="V44" s="24">
        <v>553099</v>
      </c>
      <c r="W44" s="24">
        <v>4035573</v>
      </c>
      <c r="X44" s="24">
        <v>24094504</v>
      </c>
      <c r="Y44" s="24">
        <v>-20058931</v>
      </c>
      <c r="Z44" s="6">
        <v>-83.25</v>
      </c>
      <c r="AA44" s="22">
        <v>24094504</v>
      </c>
    </row>
    <row r="45" spans="1:27" ht="12.75">
      <c r="A45" s="5" t="s">
        <v>48</v>
      </c>
      <c r="B45" s="3"/>
      <c r="C45" s="25">
        <v>4944496</v>
      </c>
      <c r="D45" s="25"/>
      <c r="E45" s="26">
        <v>12709413</v>
      </c>
      <c r="F45" s="27">
        <v>11682380</v>
      </c>
      <c r="G45" s="27">
        <v>199494</v>
      </c>
      <c r="H45" s="27">
        <v>459029</v>
      </c>
      <c r="I45" s="27">
        <v>720315</v>
      </c>
      <c r="J45" s="27">
        <v>1378838</v>
      </c>
      <c r="K45" s="27"/>
      <c r="L45" s="27"/>
      <c r="M45" s="27"/>
      <c r="N45" s="27"/>
      <c r="O45" s="27">
        <v>13395</v>
      </c>
      <c r="P45" s="27"/>
      <c r="Q45" s="27">
        <v>219917</v>
      </c>
      <c r="R45" s="27">
        <v>233312</v>
      </c>
      <c r="S45" s="27">
        <v>875951</v>
      </c>
      <c r="T45" s="27"/>
      <c r="U45" s="27"/>
      <c r="V45" s="27">
        <v>875951</v>
      </c>
      <c r="W45" s="27">
        <v>2488101</v>
      </c>
      <c r="X45" s="27">
        <v>11682380</v>
      </c>
      <c r="Y45" s="27">
        <v>-9194279</v>
      </c>
      <c r="Z45" s="7">
        <v>-78.7</v>
      </c>
      <c r="AA45" s="25">
        <v>11682380</v>
      </c>
    </row>
    <row r="46" spans="1:27" ht="12.75">
      <c r="A46" s="5" t="s">
        <v>49</v>
      </c>
      <c r="B46" s="3"/>
      <c r="C46" s="22">
        <v>5425010</v>
      </c>
      <c r="D46" s="22"/>
      <c r="E46" s="23">
        <v>3292546</v>
      </c>
      <c r="F46" s="24">
        <v>5548546</v>
      </c>
      <c r="G46" s="24"/>
      <c r="H46" s="24">
        <v>13000</v>
      </c>
      <c r="I46" s="24">
        <v>1284336</v>
      </c>
      <c r="J46" s="24">
        <v>1297336</v>
      </c>
      <c r="K46" s="24"/>
      <c r="L46" s="24"/>
      <c r="M46" s="24"/>
      <c r="N46" s="24"/>
      <c r="O46" s="24">
        <v>2266</v>
      </c>
      <c r="P46" s="24">
        <v>27320</v>
      </c>
      <c r="Q46" s="24">
        <v>383508</v>
      </c>
      <c r="R46" s="24">
        <v>413094</v>
      </c>
      <c r="S46" s="24">
        <v>650733</v>
      </c>
      <c r="T46" s="24"/>
      <c r="U46" s="24"/>
      <c r="V46" s="24">
        <v>650733</v>
      </c>
      <c r="W46" s="24">
        <v>2361163</v>
      </c>
      <c r="X46" s="24">
        <v>5548546</v>
      </c>
      <c r="Y46" s="24">
        <v>-3187383</v>
      </c>
      <c r="Z46" s="6">
        <v>-57.45</v>
      </c>
      <c r="AA46" s="22">
        <v>5548546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211535602</v>
      </c>
      <c r="D48" s="40">
        <f>+D28+D32+D38+D42+D47</f>
        <v>0</v>
      </c>
      <c r="E48" s="41">
        <f t="shared" si="9"/>
        <v>213400896</v>
      </c>
      <c r="F48" s="42">
        <f t="shared" si="9"/>
        <v>232639812</v>
      </c>
      <c r="G48" s="42">
        <f t="shared" si="9"/>
        <v>1304875</v>
      </c>
      <c r="H48" s="42">
        <f t="shared" si="9"/>
        <v>1225422</v>
      </c>
      <c r="I48" s="42">
        <f t="shared" si="9"/>
        <v>35711290</v>
      </c>
      <c r="J48" s="42">
        <f t="shared" si="9"/>
        <v>38241587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10405441</v>
      </c>
      <c r="P48" s="42">
        <f t="shared" si="9"/>
        <v>11037710</v>
      </c>
      <c r="Q48" s="42">
        <f t="shared" si="9"/>
        <v>6387044</v>
      </c>
      <c r="R48" s="42">
        <f t="shared" si="9"/>
        <v>27830195</v>
      </c>
      <c r="S48" s="42">
        <f t="shared" si="9"/>
        <v>8975822</v>
      </c>
      <c r="T48" s="42">
        <f t="shared" si="9"/>
        <v>443101</v>
      </c>
      <c r="U48" s="42">
        <f t="shared" si="9"/>
        <v>0</v>
      </c>
      <c r="V48" s="42">
        <f t="shared" si="9"/>
        <v>9418923</v>
      </c>
      <c r="W48" s="42">
        <f t="shared" si="9"/>
        <v>75490705</v>
      </c>
      <c r="X48" s="42">
        <f t="shared" si="9"/>
        <v>232639812</v>
      </c>
      <c r="Y48" s="42">
        <f t="shared" si="9"/>
        <v>-157149107</v>
      </c>
      <c r="Z48" s="43">
        <f>+IF(X48&lt;&gt;0,+(Y48/X48)*100,0)</f>
        <v>-67.55039287944405</v>
      </c>
      <c r="AA48" s="40">
        <f>+AA28+AA32+AA38+AA42+AA47</f>
        <v>232639812</v>
      </c>
    </row>
    <row r="49" spans="1:27" ht="12.75">
      <c r="A49" s="14" t="s">
        <v>79</v>
      </c>
      <c r="B49" s="15"/>
      <c r="C49" s="44">
        <f aca="true" t="shared" si="10" ref="C49:Y49">+C25-C48</f>
        <v>-25073290</v>
      </c>
      <c r="D49" s="44">
        <f>+D25-D48</f>
        <v>0</v>
      </c>
      <c r="E49" s="45">
        <f t="shared" si="10"/>
        <v>22638427</v>
      </c>
      <c r="F49" s="46">
        <f t="shared" si="10"/>
        <v>6284099</v>
      </c>
      <c r="G49" s="46">
        <f t="shared" si="10"/>
        <v>2189695</v>
      </c>
      <c r="H49" s="46">
        <f t="shared" si="10"/>
        <v>40143558</v>
      </c>
      <c r="I49" s="46">
        <f t="shared" si="10"/>
        <v>-32600952</v>
      </c>
      <c r="J49" s="46">
        <f t="shared" si="10"/>
        <v>9732301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-4909814</v>
      </c>
      <c r="P49" s="46">
        <f t="shared" si="10"/>
        <v>22739710</v>
      </c>
      <c r="Q49" s="46">
        <f t="shared" si="10"/>
        <v>14838980</v>
      </c>
      <c r="R49" s="46">
        <f t="shared" si="10"/>
        <v>32668876</v>
      </c>
      <c r="S49" s="46">
        <f t="shared" si="10"/>
        <v>-6057475</v>
      </c>
      <c r="T49" s="46">
        <f t="shared" si="10"/>
        <v>2226947</v>
      </c>
      <c r="U49" s="46">
        <f t="shared" si="10"/>
        <v>0</v>
      </c>
      <c r="V49" s="46">
        <f t="shared" si="10"/>
        <v>-3830528</v>
      </c>
      <c r="W49" s="46">
        <f t="shared" si="10"/>
        <v>38570649</v>
      </c>
      <c r="X49" s="46">
        <f>IF(F25=F48,0,X25-X48)</f>
        <v>6284099</v>
      </c>
      <c r="Y49" s="46">
        <f t="shared" si="10"/>
        <v>32286550</v>
      </c>
      <c r="Z49" s="47">
        <f>+IF(X49&lt;&gt;0,+(Y49/X49)*100,0)</f>
        <v>513.7816893082047</v>
      </c>
      <c r="AA49" s="44">
        <f>+AA25-AA48</f>
        <v>6284099</v>
      </c>
    </row>
    <row r="50" spans="1:27" ht="12.75">
      <c r="A50" s="16" t="s">
        <v>80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85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576221721</v>
      </c>
      <c r="D5" s="19">
        <f>SUM(D6:D8)</f>
        <v>0</v>
      </c>
      <c r="E5" s="20">
        <f t="shared" si="0"/>
        <v>481392100</v>
      </c>
      <c r="F5" s="21">
        <f t="shared" si="0"/>
        <v>420659890</v>
      </c>
      <c r="G5" s="21">
        <f t="shared" si="0"/>
        <v>194739156</v>
      </c>
      <c r="H5" s="21">
        <f t="shared" si="0"/>
        <v>17086780</v>
      </c>
      <c r="I5" s="21">
        <f t="shared" si="0"/>
        <v>17666975</v>
      </c>
      <c r="J5" s="21">
        <f t="shared" si="0"/>
        <v>229492911</v>
      </c>
      <c r="K5" s="21">
        <f t="shared" si="0"/>
        <v>17418169</v>
      </c>
      <c r="L5" s="21">
        <f t="shared" si="0"/>
        <v>17996585</v>
      </c>
      <c r="M5" s="21">
        <f t="shared" si="0"/>
        <v>97109455</v>
      </c>
      <c r="N5" s="21">
        <f t="shared" si="0"/>
        <v>132524209</v>
      </c>
      <c r="O5" s="21">
        <f t="shared" si="0"/>
        <v>17903249</v>
      </c>
      <c r="P5" s="21">
        <f t="shared" si="0"/>
        <v>17477218</v>
      </c>
      <c r="Q5" s="21">
        <f t="shared" si="0"/>
        <v>-32992746</v>
      </c>
      <c r="R5" s="21">
        <f t="shared" si="0"/>
        <v>2387721</v>
      </c>
      <c r="S5" s="21">
        <f t="shared" si="0"/>
        <v>15422443</v>
      </c>
      <c r="T5" s="21">
        <f t="shared" si="0"/>
        <v>80736970</v>
      </c>
      <c r="U5" s="21">
        <f t="shared" si="0"/>
        <v>18519988</v>
      </c>
      <c r="V5" s="21">
        <f t="shared" si="0"/>
        <v>114679401</v>
      </c>
      <c r="W5" s="21">
        <f t="shared" si="0"/>
        <v>479084242</v>
      </c>
      <c r="X5" s="21">
        <f t="shared" si="0"/>
        <v>420659890</v>
      </c>
      <c r="Y5" s="21">
        <f t="shared" si="0"/>
        <v>58424352</v>
      </c>
      <c r="Z5" s="4">
        <f>+IF(X5&lt;&gt;0,+(Y5/X5)*100,0)</f>
        <v>13.888738477062788</v>
      </c>
      <c r="AA5" s="19">
        <f>SUM(AA6:AA8)</f>
        <v>420659890</v>
      </c>
    </row>
    <row r="6" spans="1:27" ht="12.75">
      <c r="A6" s="5" t="s">
        <v>32</v>
      </c>
      <c r="B6" s="3"/>
      <c r="C6" s="22">
        <v>652739</v>
      </c>
      <c r="D6" s="22"/>
      <c r="E6" s="23">
        <v>1695000</v>
      </c>
      <c r="F6" s="24">
        <v>1695000</v>
      </c>
      <c r="G6" s="24"/>
      <c r="H6" s="24">
        <v>-895133</v>
      </c>
      <c r="I6" s="24"/>
      <c r="J6" s="24">
        <v>-895133</v>
      </c>
      <c r="K6" s="24">
        <v>47762</v>
      </c>
      <c r="L6" s="24"/>
      <c r="M6" s="24">
        <v>-199584</v>
      </c>
      <c r="N6" s="24">
        <v>-151822</v>
      </c>
      <c r="O6" s="24"/>
      <c r="P6" s="24"/>
      <c r="Q6" s="24"/>
      <c r="R6" s="24"/>
      <c r="S6" s="24">
        <v>1831275</v>
      </c>
      <c r="T6" s="24"/>
      <c r="U6" s="24"/>
      <c r="V6" s="24">
        <v>1831275</v>
      </c>
      <c r="W6" s="24">
        <v>784320</v>
      </c>
      <c r="X6" s="24">
        <v>1695000</v>
      </c>
      <c r="Y6" s="24">
        <v>-910680</v>
      </c>
      <c r="Z6" s="6">
        <v>-53.73</v>
      </c>
      <c r="AA6" s="22">
        <v>1695000</v>
      </c>
    </row>
    <row r="7" spans="1:27" ht="12.75">
      <c r="A7" s="5" t="s">
        <v>33</v>
      </c>
      <c r="B7" s="3"/>
      <c r="C7" s="25">
        <v>575568982</v>
      </c>
      <c r="D7" s="25"/>
      <c r="E7" s="26">
        <v>479697100</v>
      </c>
      <c r="F7" s="27">
        <v>418964890</v>
      </c>
      <c r="G7" s="27">
        <v>194739156</v>
      </c>
      <c r="H7" s="27">
        <v>17981913</v>
      </c>
      <c r="I7" s="27">
        <v>17666975</v>
      </c>
      <c r="J7" s="27">
        <v>230388044</v>
      </c>
      <c r="K7" s="27">
        <v>17370407</v>
      </c>
      <c r="L7" s="27">
        <v>17996585</v>
      </c>
      <c r="M7" s="27">
        <v>97309039</v>
      </c>
      <c r="N7" s="27">
        <v>132676031</v>
      </c>
      <c r="O7" s="27">
        <v>17903249</v>
      </c>
      <c r="P7" s="27">
        <v>17477218</v>
      </c>
      <c r="Q7" s="27">
        <v>-32992746</v>
      </c>
      <c r="R7" s="27">
        <v>2387721</v>
      </c>
      <c r="S7" s="27">
        <v>13591168</v>
      </c>
      <c r="T7" s="27">
        <v>80736970</v>
      </c>
      <c r="U7" s="27">
        <v>18519988</v>
      </c>
      <c r="V7" s="27">
        <v>112848126</v>
      </c>
      <c r="W7" s="27">
        <v>478299922</v>
      </c>
      <c r="X7" s="27">
        <v>418964890</v>
      </c>
      <c r="Y7" s="27">
        <v>59335032</v>
      </c>
      <c r="Z7" s="7">
        <v>14.16</v>
      </c>
      <c r="AA7" s="25">
        <v>418964890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27512511</v>
      </c>
      <c r="D9" s="19">
        <f>SUM(D10:D14)</f>
        <v>0</v>
      </c>
      <c r="E9" s="20">
        <f t="shared" si="1"/>
        <v>19245253</v>
      </c>
      <c r="F9" s="21">
        <f t="shared" si="1"/>
        <v>35366754</v>
      </c>
      <c r="G9" s="21">
        <f t="shared" si="1"/>
        <v>0</v>
      </c>
      <c r="H9" s="21">
        <f t="shared" si="1"/>
        <v>6526</v>
      </c>
      <c r="I9" s="21">
        <f t="shared" si="1"/>
        <v>16842122</v>
      </c>
      <c r="J9" s="21">
        <f t="shared" si="1"/>
        <v>16848648</v>
      </c>
      <c r="K9" s="21">
        <f t="shared" si="1"/>
        <v>526769</v>
      </c>
      <c r="L9" s="21">
        <f t="shared" si="1"/>
        <v>1109</v>
      </c>
      <c r="M9" s="21">
        <f t="shared" si="1"/>
        <v>3436</v>
      </c>
      <c r="N9" s="21">
        <f t="shared" si="1"/>
        <v>531314</v>
      </c>
      <c r="O9" s="21">
        <f t="shared" si="1"/>
        <v>1609</v>
      </c>
      <c r="P9" s="21">
        <f t="shared" si="1"/>
        <v>2133</v>
      </c>
      <c r="Q9" s="21">
        <f t="shared" si="1"/>
        <v>15772</v>
      </c>
      <c r="R9" s="21">
        <f t="shared" si="1"/>
        <v>19514</v>
      </c>
      <c r="S9" s="21">
        <f t="shared" si="1"/>
        <v>18784851</v>
      </c>
      <c r="T9" s="21">
        <f t="shared" si="1"/>
        <v>502882</v>
      </c>
      <c r="U9" s="21">
        <f t="shared" si="1"/>
        <v>-8104794</v>
      </c>
      <c r="V9" s="21">
        <f t="shared" si="1"/>
        <v>11182939</v>
      </c>
      <c r="W9" s="21">
        <f t="shared" si="1"/>
        <v>28582415</v>
      </c>
      <c r="X9" s="21">
        <f t="shared" si="1"/>
        <v>35366754</v>
      </c>
      <c r="Y9" s="21">
        <f t="shared" si="1"/>
        <v>-6784339</v>
      </c>
      <c r="Z9" s="4">
        <f>+IF(X9&lt;&gt;0,+(Y9/X9)*100,0)</f>
        <v>-19.182815024528402</v>
      </c>
      <c r="AA9" s="19">
        <f>SUM(AA10:AA14)</f>
        <v>35366754</v>
      </c>
    </row>
    <row r="10" spans="1:27" ht="12.75">
      <c r="A10" s="5" t="s">
        <v>36</v>
      </c>
      <c r="B10" s="3"/>
      <c r="C10" s="22">
        <v>24965724</v>
      </c>
      <c r="D10" s="22"/>
      <c r="E10" s="23">
        <v>14640253</v>
      </c>
      <c r="F10" s="24">
        <v>31761754</v>
      </c>
      <c r="G10" s="24"/>
      <c r="H10" s="24">
        <v>5487</v>
      </c>
      <c r="I10" s="24">
        <v>16841856</v>
      </c>
      <c r="J10" s="24">
        <v>16847343</v>
      </c>
      <c r="K10" s="24">
        <v>526769</v>
      </c>
      <c r="L10" s="24">
        <v>1109</v>
      </c>
      <c r="M10" s="24">
        <v>3436</v>
      </c>
      <c r="N10" s="24">
        <v>531314</v>
      </c>
      <c r="O10" s="24">
        <v>1609</v>
      </c>
      <c r="P10" s="24">
        <v>1602</v>
      </c>
      <c r="Q10" s="24">
        <v>15506</v>
      </c>
      <c r="R10" s="24">
        <v>18717</v>
      </c>
      <c r="S10" s="24">
        <v>13603851</v>
      </c>
      <c r="T10" s="24">
        <v>465882</v>
      </c>
      <c r="U10" s="24">
        <v>-8459252</v>
      </c>
      <c r="V10" s="24">
        <v>5610481</v>
      </c>
      <c r="W10" s="24">
        <v>23007855</v>
      </c>
      <c r="X10" s="24">
        <v>31761754</v>
      </c>
      <c r="Y10" s="24">
        <v>-8753899</v>
      </c>
      <c r="Z10" s="6">
        <v>-27.56</v>
      </c>
      <c r="AA10" s="22">
        <v>31761754</v>
      </c>
    </row>
    <row r="11" spans="1:27" ht="12.75">
      <c r="A11" s="5" t="s">
        <v>37</v>
      </c>
      <c r="B11" s="3"/>
      <c r="C11" s="22">
        <v>41707</v>
      </c>
      <c r="D11" s="22"/>
      <c r="E11" s="23">
        <v>55000</v>
      </c>
      <c r="F11" s="24">
        <v>55000</v>
      </c>
      <c r="G11" s="24"/>
      <c r="H11" s="24">
        <v>1039</v>
      </c>
      <c r="I11" s="24">
        <v>266</v>
      </c>
      <c r="J11" s="24">
        <v>1305</v>
      </c>
      <c r="K11" s="24"/>
      <c r="L11" s="24"/>
      <c r="M11" s="24"/>
      <c r="N11" s="24"/>
      <c r="O11" s="24"/>
      <c r="P11" s="24">
        <v>531</v>
      </c>
      <c r="Q11" s="24">
        <v>266</v>
      </c>
      <c r="R11" s="24">
        <v>797</v>
      </c>
      <c r="S11" s="24"/>
      <c r="T11" s="24"/>
      <c r="U11" s="24">
        <v>3758</v>
      </c>
      <c r="V11" s="24">
        <v>3758</v>
      </c>
      <c r="W11" s="24">
        <v>5860</v>
      </c>
      <c r="X11" s="24">
        <v>55000</v>
      </c>
      <c r="Y11" s="24">
        <v>-49140</v>
      </c>
      <c r="Z11" s="6">
        <v>-89.35</v>
      </c>
      <c r="AA11" s="22">
        <v>55000</v>
      </c>
    </row>
    <row r="12" spans="1:27" ht="12.75">
      <c r="A12" s="5" t="s">
        <v>38</v>
      </c>
      <c r="B12" s="3"/>
      <c r="C12" s="22">
        <v>2505080</v>
      </c>
      <c r="D12" s="22"/>
      <c r="E12" s="23">
        <v>4550000</v>
      </c>
      <c r="F12" s="24">
        <v>3550000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>
        <v>5181000</v>
      </c>
      <c r="T12" s="24">
        <v>37000</v>
      </c>
      <c r="U12" s="24">
        <v>350700</v>
      </c>
      <c r="V12" s="24">
        <v>5568700</v>
      </c>
      <c r="W12" s="24">
        <v>5568700</v>
      </c>
      <c r="X12" s="24">
        <v>3550000</v>
      </c>
      <c r="Y12" s="24">
        <v>2018700</v>
      </c>
      <c r="Z12" s="6">
        <v>56.86</v>
      </c>
      <c r="AA12" s="22">
        <v>3550000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58410003</v>
      </c>
      <c r="D15" s="19">
        <f>SUM(D16:D18)</f>
        <v>0</v>
      </c>
      <c r="E15" s="20">
        <f t="shared" si="2"/>
        <v>67460875</v>
      </c>
      <c r="F15" s="21">
        <f t="shared" si="2"/>
        <v>64920955</v>
      </c>
      <c r="G15" s="21">
        <f t="shared" si="2"/>
        <v>9949</v>
      </c>
      <c r="H15" s="21">
        <f t="shared" si="2"/>
        <v>15232</v>
      </c>
      <c r="I15" s="21">
        <f t="shared" si="2"/>
        <v>1926659</v>
      </c>
      <c r="J15" s="21">
        <f t="shared" si="2"/>
        <v>1951840</v>
      </c>
      <c r="K15" s="21">
        <f t="shared" si="2"/>
        <v>435</v>
      </c>
      <c r="L15" s="21">
        <f t="shared" si="2"/>
        <v>11691</v>
      </c>
      <c r="M15" s="21">
        <f t="shared" si="2"/>
        <v>64221</v>
      </c>
      <c r="N15" s="21">
        <f t="shared" si="2"/>
        <v>76347</v>
      </c>
      <c r="O15" s="21">
        <f t="shared" si="2"/>
        <v>1713</v>
      </c>
      <c r="P15" s="21">
        <f t="shared" si="2"/>
        <v>2878</v>
      </c>
      <c r="Q15" s="21">
        <f t="shared" si="2"/>
        <v>8770</v>
      </c>
      <c r="R15" s="21">
        <f t="shared" si="2"/>
        <v>13361</v>
      </c>
      <c r="S15" s="21">
        <f t="shared" si="2"/>
        <v>29326867</v>
      </c>
      <c r="T15" s="21">
        <f t="shared" si="2"/>
        <v>2615175</v>
      </c>
      <c r="U15" s="21">
        <f t="shared" si="2"/>
        <v>7591784</v>
      </c>
      <c r="V15" s="21">
        <f t="shared" si="2"/>
        <v>39533826</v>
      </c>
      <c r="W15" s="21">
        <f t="shared" si="2"/>
        <v>41575374</v>
      </c>
      <c r="X15" s="21">
        <f t="shared" si="2"/>
        <v>64920955</v>
      </c>
      <c r="Y15" s="21">
        <f t="shared" si="2"/>
        <v>-23345581</v>
      </c>
      <c r="Z15" s="4">
        <f>+IF(X15&lt;&gt;0,+(Y15/X15)*100,0)</f>
        <v>-35.96000859814832</v>
      </c>
      <c r="AA15" s="19">
        <f>SUM(AA16:AA18)</f>
        <v>64920955</v>
      </c>
    </row>
    <row r="16" spans="1:27" ht="12.75">
      <c r="A16" s="5" t="s">
        <v>42</v>
      </c>
      <c r="B16" s="3"/>
      <c r="C16" s="22">
        <v>2445424</v>
      </c>
      <c r="D16" s="22"/>
      <c r="E16" s="23">
        <v>5267637</v>
      </c>
      <c r="F16" s="24">
        <v>3732637</v>
      </c>
      <c r="G16" s="24">
        <v>9949</v>
      </c>
      <c r="H16" s="24">
        <v>15232</v>
      </c>
      <c r="I16" s="24"/>
      <c r="J16" s="24">
        <v>25181</v>
      </c>
      <c r="K16" s="24">
        <v>435</v>
      </c>
      <c r="L16" s="24">
        <v>11691</v>
      </c>
      <c r="M16" s="24">
        <v>64221</v>
      </c>
      <c r="N16" s="24">
        <v>76347</v>
      </c>
      <c r="O16" s="24">
        <v>1713</v>
      </c>
      <c r="P16" s="24">
        <v>2878</v>
      </c>
      <c r="Q16" s="24">
        <v>8770</v>
      </c>
      <c r="R16" s="24">
        <v>13361</v>
      </c>
      <c r="S16" s="24"/>
      <c r="T16" s="24">
        <v>2615175</v>
      </c>
      <c r="U16" s="24">
        <v>746438</v>
      </c>
      <c r="V16" s="24">
        <v>3361613</v>
      </c>
      <c r="W16" s="24">
        <v>3476502</v>
      </c>
      <c r="X16" s="24">
        <v>3732637</v>
      </c>
      <c r="Y16" s="24">
        <v>-256135</v>
      </c>
      <c r="Z16" s="6">
        <v>-6.86</v>
      </c>
      <c r="AA16" s="22">
        <v>3732637</v>
      </c>
    </row>
    <row r="17" spans="1:27" ht="12.75">
      <c r="A17" s="5" t="s">
        <v>43</v>
      </c>
      <c r="B17" s="3"/>
      <c r="C17" s="22">
        <v>55964579</v>
      </c>
      <c r="D17" s="22"/>
      <c r="E17" s="23">
        <v>62193238</v>
      </c>
      <c r="F17" s="24">
        <v>61188318</v>
      </c>
      <c r="G17" s="24"/>
      <c r="H17" s="24"/>
      <c r="I17" s="24">
        <v>1926659</v>
      </c>
      <c r="J17" s="24">
        <v>1926659</v>
      </c>
      <c r="K17" s="24"/>
      <c r="L17" s="24"/>
      <c r="M17" s="24"/>
      <c r="N17" s="24"/>
      <c r="O17" s="24"/>
      <c r="P17" s="24"/>
      <c r="Q17" s="24"/>
      <c r="R17" s="24"/>
      <c r="S17" s="24">
        <v>29326867</v>
      </c>
      <c r="T17" s="24"/>
      <c r="U17" s="24">
        <v>6845346</v>
      </c>
      <c r="V17" s="24">
        <v>36172213</v>
      </c>
      <c r="W17" s="24">
        <v>38098872</v>
      </c>
      <c r="X17" s="24">
        <v>61188318</v>
      </c>
      <c r="Y17" s="24">
        <v>-23089446</v>
      </c>
      <c r="Z17" s="6">
        <v>-37.74</v>
      </c>
      <c r="AA17" s="22">
        <v>61188318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259869519</v>
      </c>
      <c r="D19" s="19">
        <f>SUM(D20:D23)</f>
        <v>0</v>
      </c>
      <c r="E19" s="20">
        <f t="shared" si="3"/>
        <v>467992300</v>
      </c>
      <c r="F19" s="21">
        <f t="shared" si="3"/>
        <v>459441719</v>
      </c>
      <c r="G19" s="21">
        <f t="shared" si="3"/>
        <v>13039091</v>
      </c>
      <c r="H19" s="21">
        <f t="shared" si="3"/>
        <v>12992155</v>
      </c>
      <c r="I19" s="21">
        <f t="shared" si="3"/>
        <v>25649267</v>
      </c>
      <c r="J19" s="21">
        <f t="shared" si="3"/>
        <v>51680513</v>
      </c>
      <c r="K19" s="21">
        <f t="shared" si="3"/>
        <v>10607758</v>
      </c>
      <c r="L19" s="21">
        <f t="shared" si="3"/>
        <v>16406630</v>
      </c>
      <c r="M19" s="21">
        <f t="shared" si="3"/>
        <v>16663573</v>
      </c>
      <c r="N19" s="21">
        <f t="shared" si="3"/>
        <v>43677961</v>
      </c>
      <c r="O19" s="21">
        <f t="shared" si="3"/>
        <v>15920454</v>
      </c>
      <c r="P19" s="21">
        <f t="shared" si="3"/>
        <v>15594312</v>
      </c>
      <c r="Q19" s="21">
        <f t="shared" si="3"/>
        <v>177163933</v>
      </c>
      <c r="R19" s="21">
        <f t="shared" si="3"/>
        <v>208678699</v>
      </c>
      <c r="S19" s="21">
        <f t="shared" si="3"/>
        <v>41703217</v>
      </c>
      <c r="T19" s="21">
        <f t="shared" si="3"/>
        <v>27181821</v>
      </c>
      <c r="U19" s="21">
        <f t="shared" si="3"/>
        <v>61273735</v>
      </c>
      <c r="V19" s="21">
        <f t="shared" si="3"/>
        <v>130158773</v>
      </c>
      <c r="W19" s="21">
        <f t="shared" si="3"/>
        <v>434195946</v>
      </c>
      <c r="X19" s="21">
        <f t="shared" si="3"/>
        <v>459441719</v>
      </c>
      <c r="Y19" s="21">
        <f t="shared" si="3"/>
        <v>-25245773</v>
      </c>
      <c r="Z19" s="4">
        <f>+IF(X19&lt;&gt;0,+(Y19/X19)*100,0)</f>
        <v>-5.494880407236157</v>
      </c>
      <c r="AA19" s="19">
        <f>SUM(AA20:AA23)</f>
        <v>459441719</v>
      </c>
    </row>
    <row r="20" spans="1:27" ht="12.75">
      <c r="A20" s="5" t="s">
        <v>46</v>
      </c>
      <c r="B20" s="3"/>
      <c r="C20" s="22">
        <v>5282036</v>
      </c>
      <c r="D20" s="22"/>
      <c r="E20" s="23">
        <v>19857810</v>
      </c>
      <c r="F20" s="24">
        <v>20416973</v>
      </c>
      <c r="G20" s="24"/>
      <c r="H20" s="24"/>
      <c r="I20" s="24">
        <v>1951083</v>
      </c>
      <c r="J20" s="24">
        <v>1951083</v>
      </c>
      <c r="K20" s="24"/>
      <c r="L20" s="24"/>
      <c r="M20" s="24"/>
      <c r="N20" s="24"/>
      <c r="O20" s="24"/>
      <c r="P20" s="24"/>
      <c r="Q20" s="24"/>
      <c r="R20" s="24"/>
      <c r="S20" s="24">
        <v>7733147</v>
      </c>
      <c r="T20" s="24"/>
      <c r="U20" s="24">
        <v>2780404</v>
      </c>
      <c r="V20" s="24">
        <v>10513551</v>
      </c>
      <c r="W20" s="24">
        <v>12464634</v>
      </c>
      <c r="X20" s="24">
        <v>20416973</v>
      </c>
      <c r="Y20" s="24">
        <v>-7952339</v>
      </c>
      <c r="Z20" s="6">
        <v>-38.95</v>
      </c>
      <c r="AA20" s="22">
        <v>20416973</v>
      </c>
    </row>
    <row r="21" spans="1:27" ht="12.75">
      <c r="A21" s="5" t="s">
        <v>47</v>
      </c>
      <c r="B21" s="3"/>
      <c r="C21" s="22">
        <v>219467485</v>
      </c>
      <c r="D21" s="22"/>
      <c r="E21" s="23">
        <v>324371603</v>
      </c>
      <c r="F21" s="24">
        <v>340838082</v>
      </c>
      <c r="G21" s="24">
        <v>11829889</v>
      </c>
      <c r="H21" s="24">
        <v>11866983</v>
      </c>
      <c r="I21" s="24">
        <v>20627984</v>
      </c>
      <c r="J21" s="24">
        <v>44324856</v>
      </c>
      <c r="K21" s="24">
        <v>9513471</v>
      </c>
      <c r="L21" s="24">
        <v>15330388</v>
      </c>
      <c r="M21" s="24">
        <v>15626320</v>
      </c>
      <c r="N21" s="24">
        <v>40470179</v>
      </c>
      <c r="O21" s="24">
        <v>14888085</v>
      </c>
      <c r="P21" s="24">
        <v>14599045</v>
      </c>
      <c r="Q21" s="24">
        <v>103123534</v>
      </c>
      <c r="R21" s="24">
        <v>132610664</v>
      </c>
      <c r="S21" s="24">
        <v>27871973</v>
      </c>
      <c r="T21" s="24">
        <v>26169336</v>
      </c>
      <c r="U21" s="24">
        <v>57189089</v>
      </c>
      <c r="V21" s="24">
        <v>111230398</v>
      </c>
      <c r="W21" s="24">
        <v>328636097</v>
      </c>
      <c r="X21" s="24">
        <v>340838082</v>
      </c>
      <c r="Y21" s="24">
        <v>-12201985</v>
      </c>
      <c r="Z21" s="6">
        <v>-3.58</v>
      </c>
      <c r="AA21" s="22">
        <v>340838082</v>
      </c>
    </row>
    <row r="22" spans="1:27" ht="12.75">
      <c r="A22" s="5" t="s">
        <v>48</v>
      </c>
      <c r="B22" s="3"/>
      <c r="C22" s="25">
        <v>18298994</v>
      </c>
      <c r="D22" s="25"/>
      <c r="E22" s="26">
        <v>43021550</v>
      </c>
      <c r="F22" s="27">
        <v>33242236</v>
      </c>
      <c r="G22" s="27">
        <v>336829</v>
      </c>
      <c r="H22" s="27">
        <v>278920</v>
      </c>
      <c r="I22" s="27">
        <v>829979</v>
      </c>
      <c r="J22" s="27">
        <v>1445728</v>
      </c>
      <c r="K22" s="27">
        <v>262753</v>
      </c>
      <c r="L22" s="27">
        <v>244629</v>
      </c>
      <c r="M22" s="27">
        <v>210953</v>
      </c>
      <c r="N22" s="27">
        <v>718335</v>
      </c>
      <c r="O22" s="27">
        <v>202488</v>
      </c>
      <c r="P22" s="27">
        <v>167946</v>
      </c>
      <c r="Q22" s="27">
        <v>18213511</v>
      </c>
      <c r="R22" s="27">
        <v>18583945</v>
      </c>
      <c r="S22" s="27">
        <v>5787361</v>
      </c>
      <c r="T22" s="27">
        <v>185518</v>
      </c>
      <c r="U22" s="27">
        <v>1369983</v>
      </c>
      <c r="V22" s="27">
        <v>7342862</v>
      </c>
      <c r="W22" s="27">
        <v>28090870</v>
      </c>
      <c r="X22" s="27">
        <v>33242236</v>
      </c>
      <c r="Y22" s="27">
        <v>-5151366</v>
      </c>
      <c r="Z22" s="7">
        <v>-15.5</v>
      </c>
      <c r="AA22" s="25">
        <v>33242236</v>
      </c>
    </row>
    <row r="23" spans="1:27" ht="12.75">
      <c r="A23" s="5" t="s">
        <v>49</v>
      </c>
      <c r="B23" s="3"/>
      <c r="C23" s="22">
        <v>16821004</v>
      </c>
      <c r="D23" s="22"/>
      <c r="E23" s="23">
        <v>80741337</v>
      </c>
      <c r="F23" s="24">
        <v>64944428</v>
      </c>
      <c r="G23" s="24">
        <v>872373</v>
      </c>
      <c r="H23" s="24">
        <v>846252</v>
      </c>
      <c r="I23" s="24">
        <v>2240221</v>
      </c>
      <c r="J23" s="24">
        <v>3958846</v>
      </c>
      <c r="K23" s="24">
        <v>831534</v>
      </c>
      <c r="L23" s="24">
        <v>831613</v>
      </c>
      <c r="M23" s="24">
        <v>826300</v>
      </c>
      <c r="N23" s="24">
        <v>2489447</v>
      </c>
      <c r="O23" s="24">
        <v>829881</v>
      </c>
      <c r="P23" s="24">
        <v>827321</v>
      </c>
      <c r="Q23" s="24">
        <v>55826888</v>
      </c>
      <c r="R23" s="24">
        <v>57484090</v>
      </c>
      <c r="S23" s="24">
        <v>310736</v>
      </c>
      <c r="T23" s="24">
        <v>826967</v>
      </c>
      <c r="U23" s="24">
        <v>-65741</v>
      </c>
      <c r="V23" s="24">
        <v>1071962</v>
      </c>
      <c r="W23" s="24">
        <v>65004345</v>
      </c>
      <c r="X23" s="24">
        <v>64944428</v>
      </c>
      <c r="Y23" s="24">
        <v>59917</v>
      </c>
      <c r="Z23" s="6">
        <v>0.09</v>
      </c>
      <c r="AA23" s="22">
        <v>64944428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922013754</v>
      </c>
      <c r="D25" s="40">
        <f>+D5+D9+D15+D19+D24</f>
        <v>0</v>
      </c>
      <c r="E25" s="41">
        <f t="shared" si="4"/>
        <v>1036090528</v>
      </c>
      <c r="F25" s="42">
        <f t="shared" si="4"/>
        <v>980389318</v>
      </c>
      <c r="G25" s="42">
        <f t="shared" si="4"/>
        <v>207788196</v>
      </c>
      <c r="H25" s="42">
        <f t="shared" si="4"/>
        <v>30100693</v>
      </c>
      <c r="I25" s="42">
        <f t="shared" si="4"/>
        <v>62085023</v>
      </c>
      <c r="J25" s="42">
        <f t="shared" si="4"/>
        <v>299973912</v>
      </c>
      <c r="K25" s="42">
        <f t="shared" si="4"/>
        <v>28553131</v>
      </c>
      <c r="L25" s="42">
        <f t="shared" si="4"/>
        <v>34416015</v>
      </c>
      <c r="M25" s="42">
        <f t="shared" si="4"/>
        <v>113840685</v>
      </c>
      <c r="N25" s="42">
        <f t="shared" si="4"/>
        <v>176809831</v>
      </c>
      <c r="O25" s="42">
        <f t="shared" si="4"/>
        <v>33827025</v>
      </c>
      <c r="P25" s="42">
        <f t="shared" si="4"/>
        <v>33076541</v>
      </c>
      <c r="Q25" s="42">
        <f t="shared" si="4"/>
        <v>144195729</v>
      </c>
      <c r="R25" s="42">
        <f t="shared" si="4"/>
        <v>211099295</v>
      </c>
      <c r="S25" s="42">
        <f t="shared" si="4"/>
        <v>105237378</v>
      </c>
      <c r="T25" s="42">
        <f t="shared" si="4"/>
        <v>111036848</v>
      </c>
      <c r="U25" s="42">
        <f t="shared" si="4"/>
        <v>79280713</v>
      </c>
      <c r="V25" s="42">
        <f t="shared" si="4"/>
        <v>295554939</v>
      </c>
      <c r="W25" s="42">
        <f t="shared" si="4"/>
        <v>983437977</v>
      </c>
      <c r="X25" s="42">
        <f t="shared" si="4"/>
        <v>980389318</v>
      </c>
      <c r="Y25" s="42">
        <f t="shared" si="4"/>
        <v>3048659</v>
      </c>
      <c r="Z25" s="43">
        <f>+IF(X25&lt;&gt;0,+(Y25/X25)*100,0)</f>
        <v>0.31096411844013994</v>
      </c>
      <c r="AA25" s="40">
        <f>+AA5+AA9+AA15+AA19+AA24</f>
        <v>980389318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402883398</v>
      </c>
      <c r="D28" s="19">
        <f>SUM(D29:D31)</f>
        <v>0</v>
      </c>
      <c r="E28" s="20">
        <f t="shared" si="5"/>
        <v>395399683</v>
      </c>
      <c r="F28" s="21">
        <f t="shared" si="5"/>
        <v>332611524</v>
      </c>
      <c r="G28" s="21">
        <f t="shared" si="5"/>
        <v>17780544</v>
      </c>
      <c r="H28" s="21">
        <f t="shared" si="5"/>
        <v>28474018</v>
      </c>
      <c r="I28" s="21">
        <f t="shared" si="5"/>
        <v>19630253</v>
      </c>
      <c r="J28" s="21">
        <f t="shared" si="5"/>
        <v>65884815</v>
      </c>
      <c r="K28" s="21">
        <f t="shared" si="5"/>
        <v>20985833</v>
      </c>
      <c r="L28" s="21">
        <f t="shared" si="5"/>
        <v>16679317</v>
      </c>
      <c r="M28" s="21">
        <f t="shared" si="5"/>
        <v>33434538</v>
      </c>
      <c r="N28" s="21">
        <f t="shared" si="5"/>
        <v>71099688</v>
      </c>
      <c r="O28" s="21">
        <f t="shared" si="5"/>
        <v>21607986</v>
      </c>
      <c r="P28" s="21">
        <f t="shared" si="5"/>
        <v>17892936</v>
      </c>
      <c r="Q28" s="21">
        <f t="shared" si="5"/>
        <v>28536008</v>
      </c>
      <c r="R28" s="21">
        <f t="shared" si="5"/>
        <v>68036930</v>
      </c>
      <c r="S28" s="21">
        <f t="shared" si="5"/>
        <v>42605517</v>
      </c>
      <c r="T28" s="21">
        <f t="shared" si="5"/>
        <v>24414111</v>
      </c>
      <c r="U28" s="21">
        <f t="shared" si="5"/>
        <v>16715721</v>
      </c>
      <c r="V28" s="21">
        <f t="shared" si="5"/>
        <v>83735349</v>
      </c>
      <c r="W28" s="21">
        <f t="shared" si="5"/>
        <v>288756782</v>
      </c>
      <c r="X28" s="21">
        <f t="shared" si="5"/>
        <v>332611524</v>
      </c>
      <c r="Y28" s="21">
        <f t="shared" si="5"/>
        <v>-43854742</v>
      </c>
      <c r="Z28" s="4">
        <f>+IF(X28&lt;&gt;0,+(Y28/X28)*100,0)</f>
        <v>-13.184973711253612</v>
      </c>
      <c r="AA28" s="19">
        <f>SUM(AA29:AA31)</f>
        <v>332611524</v>
      </c>
    </row>
    <row r="29" spans="1:27" ht="12.75">
      <c r="A29" s="5" t="s">
        <v>32</v>
      </c>
      <c r="B29" s="3"/>
      <c r="C29" s="22">
        <v>89330361</v>
      </c>
      <c r="D29" s="22"/>
      <c r="E29" s="23">
        <v>107752328</v>
      </c>
      <c r="F29" s="24">
        <v>85803014</v>
      </c>
      <c r="G29" s="24">
        <v>6772458</v>
      </c>
      <c r="H29" s="24">
        <v>4762986</v>
      </c>
      <c r="I29" s="24">
        <v>5074953</v>
      </c>
      <c r="J29" s="24">
        <v>16610397</v>
      </c>
      <c r="K29" s="24">
        <v>7096342</v>
      </c>
      <c r="L29" s="24">
        <v>5891152</v>
      </c>
      <c r="M29" s="24">
        <v>7700756</v>
      </c>
      <c r="N29" s="24">
        <v>20688250</v>
      </c>
      <c r="O29" s="24">
        <v>2980656</v>
      </c>
      <c r="P29" s="24">
        <v>7248349</v>
      </c>
      <c r="Q29" s="24">
        <v>10660522</v>
      </c>
      <c r="R29" s="24">
        <v>20889527</v>
      </c>
      <c r="S29" s="24">
        <v>5130657</v>
      </c>
      <c r="T29" s="24">
        <v>5091048</v>
      </c>
      <c r="U29" s="24">
        <v>7113282</v>
      </c>
      <c r="V29" s="24">
        <v>17334987</v>
      </c>
      <c r="W29" s="24">
        <v>75523161</v>
      </c>
      <c r="X29" s="24">
        <v>85803014</v>
      </c>
      <c r="Y29" s="24">
        <v>-10279853</v>
      </c>
      <c r="Z29" s="6">
        <v>-11.98</v>
      </c>
      <c r="AA29" s="22">
        <v>85803014</v>
      </c>
    </row>
    <row r="30" spans="1:27" ht="12.75">
      <c r="A30" s="5" t="s">
        <v>33</v>
      </c>
      <c r="B30" s="3"/>
      <c r="C30" s="25">
        <v>310102801</v>
      </c>
      <c r="D30" s="25"/>
      <c r="E30" s="26">
        <v>283949994</v>
      </c>
      <c r="F30" s="27">
        <v>243346499</v>
      </c>
      <c r="G30" s="27">
        <v>10741633</v>
      </c>
      <c r="H30" s="27">
        <v>23370195</v>
      </c>
      <c r="I30" s="27">
        <v>14282503</v>
      </c>
      <c r="J30" s="27">
        <v>48394331</v>
      </c>
      <c r="K30" s="27">
        <v>13616694</v>
      </c>
      <c r="L30" s="27">
        <v>10515368</v>
      </c>
      <c r="M30" s="27">
        <v>25416637</v>
      </c>
      <c r="N30" s="27">
        <v>49548699</v>
      </c>
      <c r="O30" s="27">
        <v>18351503</v>
      </c>
      <c r="P30" s="27">
        <v>10307159</v>
      </c>
      <c r="Q30" s="27">
        <v>17596989</v>
      </c>
      <c r="R30" s="27">
        <v>46255651</v>
      </c>
      <c r="S30" s="27">
        <v>37155426</v>
      </c>
      <c r="T30" s="27">
        <v>19044566</v>
      </c>
      <c r="U30" s="27">
        <v>9289628</v>
      </c>
      <c r="V30" s="27">
        <v>65489620</v>
      </c>
      <c r="W30" s="27">
        <v>209688301</v>
      </c>
      <c r="X30" s="27">
        <v>243346499</v>
      </c>
      <c r="Y30" s="27">
        <v>-33658198</v>
      </c>
      <c r="Z30" s="7">
        <v>-13.83</v>
      </c>
      <c r="AA30" s="25">
        <v>243346499</v>
      </c>
    </row>
    <row r="31" spans="1:27" ht="12.75">
      <c r="A31" s="5" t="s">
        <v>34</v>
      </c>
      <c r="B31" s="3"/>
      <c r="C31" s="22">
        <v>3450236</v>
      </c>
      <c r="D31" s="22"/>
      <c r="E31" s="23">
        <v>3697361</v>
      </c>
      <c r="F31" s="24">
        <v>3462011</v>
      </c>
      <c r="G31" s="24">
        <v>266453</v>
      </c>
      <c r="H31" s="24">
        <v>340837</v>
      </c>
      <c r="I31" s="24">
        <v>272797</v>
      </c>
      <c r="J31" s="24">
        <v>880087</v>
      </c>
      <c r="K31" s="24">
        <v>272797</v>
      </c>
      <c r="L31" s="24">
        <v>272797</v>
      </c>
      <c r="M31" s="24">
        <v>317145</v>
      </c>
      <c r="N31" s="24">
        <v>862739</v>
      </c>
      <c r="O31" s="24">
        <v>275827</v>
      </c>
      <c r="P31" s="24">
        <v>337428</v>
      </c>
      <c r="Q31" s="24">
        <v>278497</v>
      </c>
      <c r="R31" s="24">
        <v>891752</v>
      </c>
      <c r="S31" s="24">
        <v>319434</v>
      </c>
      <c r="T31" s="24">
        <v>278497</v>
      </c>
      <c r="U31" s="24">
        <v>312811</v>
      </c>
      <c r="V31" s="24">
        <v>910742</v>
      </c>
      <c r="W31" s="24">
        <v>3545320</v>
      </c>
      <c r="X31" s="24">
        <v>3462011</v>
      </c>
      <c r="Y31" s="24">
        <v>83309</v>
      </c>
      <c r="Z31" s="6">
        <v>2.41</v>
      </c>
      <c r="AA31" s="22">
        <v>3462011</v>
      </c>
    </row>
    <row r="32" spans="1:27" ht="12.75">
      <c r="A32" s="2" t="s">
        <v>35</v>
      </c>
      <c r="B32" s="3"/>
      <c r="C32" s="19">
        <f aca="true" t="shared" si="6" ref="C32:Y32">SUM(C33:C37)</f>
        <v>107525761</v>
      </c>
      <c r="D32" s="19">
        <f>SUM(D33:D37)</f>
        <v>0</v>
      </c>
      <c r="E32" s="20">
        <f t="shared" si="6"/>
        <v>101814686</v>
      </c>
      <c r="F32" s="21">
        <f t="shared" si="6"/>
        <v>80924419</v>
      </c>
      <c r="G32" s="21">
        <f t="shared" si="6"/>
        <v>4712554</v>
      </c>
      <c r="H32" s="21">
        <f t="shared" si="6"/>
        <v>3450702</v>
      </c>
      <c r="I32" s="21">
        <f t="shared" si="6"/>
        <v>6626261</v>
      </c>
      <c r="J32" s="21">
        <f t="shared" si="6"/>
        <v>14789517</v>
      </c>
      <c r="K32" s="21">
        <f t="shared" si="6"/>
        <v>10208146</v>
      </c>
      <c r="L32" s="21">
        <f t="shared" si="6"/>
        <v>3734437</v>
      </c>
      <c r="M32" s="21">
        <f t="shared" si="6"/>
        <v>10816881</v>
      </c>
      <c r="N32" s="21">
        <f t="shared" si="6"/>
        <v>24759464</v>
      </c>
      <c r="O32" s="21">
        <f t="shared" si="6"/>
        <v>5985619</v>
      </c>
      <c r="P32" s="21">
        <f t="shared" si="6"/>
        <v>4773305</v>
      </c>
      <c r="Q32" s="21">
        <f t="shared" si="6"/>
        <v>6396861</v>
      </c>
      <c r="R32" s="21">
        <f t="shared" si="6"/>
        <v>17155785</v>
      </c>
      <c r="S32" s="21">
        <f t="shared" si="6"/>
        <v>11433575</v>
      </c>
      <c r="T32" s="21">
        <f t="shared" si="6"/>
        <v>5655352</v>
      </c>
      <c r="U32" s="21">
        <f t="shared" si="6"/>
        <v>12228773</v>
      </c>
      <c r="V32" s="21">
        <f t="shared" si="6"/>
        <v>29317700</v>
      </c>
      <c r="W32" s="21">
        <f t="shared" si="6"/>
        <v>86022466</v>
      </c>
      <c r="X32" s="21">
        <f t="shared" si="6"/>
        <v>80924419</v>
      </c>
      <c r="Y32" s="21">
        <f t="shared" si="6"/>
        <v>5098047</v>
      </c>
      <c r="Z32" s="4">
        <f>+IF(X32&lt;&gt;0,+(Y32/X32)*100,0)</f>
        <v>6.299763486717155</v>
      </c>
      <c r="AA32" s="19">
        <f>SUM(AA33:AA37)</f>
        <v>80924419</v>
      </c>
    </row>
    <row r="33" spans="1:27" ht="12.75">
      <c r="A33" s="5" t="s">
        <v>36</v>
      </c>
      <c r="B33" s="3"/>
      <c r="C33" s="22">
        <v>45249127</v>
      </c>
      <c r="D33" s="22"/>
      <c r="E33" s="23">
        <v>30482848</v>
      </c>
      <c r="F33" s="24">
        <v>22925929</v>
      </c>
      <c r="G33" s="24">
        <v>2009948</v>
      </c>
      <c r="H33" s="24">
        <v>1416187</v>
      </c>
      <c r="I33" s="24">
        <v>725058</v>
      </c>
      <c r="J33" s="24">
        <v>4151193</v>
      </c>
      <c r="K33" s="24">
        <v>1480161</v>
      </c>
      <c r="L33" s="24">
        <v>1451189</v>
      </c>
      <c r="M33" s="24">
        <v>2131186</v>
      </c>
      <c r="N33" s="24">
        <v>5062536</v>
      </c>
      <c r="O33" s="24">
        <v>1517706</v>
      </c>
      <c r="P33" s="24">
        <v>1372084</v>
      </c>
      <c r="Q33" s="24">
        <v>1562752</v>
      </c>
      <c r="R33" s="24">
        <v>4452542</v>
      </c>
      <c r="S33" s="24">
        <v>-634934</v>
      </c>
      <c r="T33" s="24">
        <v>1595464</v>
      </c>
      <c r="U33" s="24">
        <v>4293236</v>
      </c>
      <c r="V33" s="24">
        <v>5253766</v>
      </c>
      <c r="W33" s="24">
        <v>18920037</v>
      </c>
      <c r="X33" s="24">
        <v>22925929</v>
      </c>
      <c r="Y33" s="24">
        <v>-4005892</v>
      </c>
      <c r="Z33" s="6">
        <v>-17.47</v>
      </c>
      <c r="AA33" s="22">
        <v>22925929</v>
      </c>
    </row>
    <row r="34" spans="1:27" ht="12.75">
      <c r="A34" s="5" t="s">
        <v>37</v>
      </c>
      <c r="B34" s="3"/>
      <c r="C34" s="22">
        <v>33189133</v>
      </c>
      <c r="D34" s="22"/>
      <c r="E34" s="23">
        <v>29288851</v>
      </c>
      <c r="F34" s="24">
        <v>25715503</v>
      </c>
      <c r="G34" s="24">
        <v>2177144</v>
      </c>
      <c r="H34" s="24">
        <v>1417952</v>
      </c>
      <c r="I34" s="24">
        <v>3498429</v>
      </c>
      <c r="J34" s="24">
        <v>7093525</v>
      </c>
      <c r="K34" s="24">
        <v>2773454</v>
      </c>
      <c r="L34" s="24">
        <v>1679881</v>
      </c>
      <c r="M34" s="24">
        <v>4465671</v>
      </c>
      <c r="N34" s="24">
        <v>8919006</v>
      </c>
      <c r="O34" s="24">
        <v>1966329</v>
      </c>
      <c r="P34" s="24">
        <v>2684046</v>
      </c>
      <c r="Q34" s="24">
        <v>2423140</v>
      </c>
      <c r="R34" s="24">
        <v>7073515</v>
      </c>
      <c r="S34" s="24">
        <v>9874025</v>
      </c>
      <c r="T34" s="24">
        <v>1947770</v>
      </c>
      <c r="U34" s="24">
        <v>2719555</v>
      </c>
      <c r="V34" s="24">
        <v>14541350</v>
      </c>
      <c r="W34" s="24">
        <v>37627396</v>
      </c>
      <c r="X34" s="24">
        <v>25715503</v>
      </c>
      <c r="Y34" s="24">
        <v>11911893</v>
      </c>
      <c r="Z34" s="6">
        <v>46.32</v>
      </c>
      <c r="AA34" s="22">
        <v>25715503</v>
      </c>
    </row>
    <row r="35" spans="1:27" ht="12.75">
      <c r="A35" s="5" t="s">
        <v>38</v>
      </c>
      <c r="B35" s="3"/>
      <c r="C35" s="22">
        <v>29087501</v>
      </c>
      <c r="D35" s="22"/>
      <c r="E35" s="23">
        <v>42042987</v>
      </c>
      <c r="F35" s="24">
        <v>32282987</v>
      </c>
      <c r="G35" s="24">
        <v>525462</v>
      </c>
      <c r="H35" s="24">
        <v>616563</v>
      </c>
      <c r="I35" s="24">
        <v>2402774</v>
      </c>
      <c r="J35" s="24">
        <v>3544799</v>
      </c>
      <c r="K35" s="24">
        <v>5954531</v>
      </c>
      <c r="L35" s="24">
        <v>603367</v>
      </c>
      <c r="M35" s="24">
        <v>4220024</v>
      </c>
      <c r="N35" s="24">
        <v>10777922</v>
      </c>
      <c r="O35" s="24">
        <v>2501584</v>
      </c>
      <c r="P35" s="24">
        <v>717175</v>
      </c>
      <c r="Q35" s="24">
        <v>2410969</v>
      </c>
      <c r="R35" s="24">
        <v>5629728</v>
      </c>
      <c r="S35" s="24">
        <v>2194484</v>
      </c>
      <c r="T35" s="24">
        <v>2112118</v>
      </c>
      <c r="U35" s="24">
        <v>5215982</v>
      </c>
      <c r="V35" s="24">
        <v>9522584</v>
      </c>
      <c r="W35" s="24">
        <v>29475033</v>
      </c>
      <c r="X35" s="24">
        <v>32282987</v>
      </c>
      <c r="Y35" s="24">
        <v>-2807954</v>
      </c>
      <c r="Z35" s="6">
        <v>-8.7</v>
      </c>
      <c r="AA35" s="22">
        <v>32282987</v>
      </c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150851068</v>
      </c>
      <c r="D38" s="19">
        <f>SUM(D39:D41)</f>
        <v>0</v>
      </c>
      <c r="E38" s="20">
        <f t="shared" si="7"/>
        <v>115203608</v>
      </c>
      <c r="F38" s="21">
        <f t="shared" si="7"/>
        <v>97236854</v>
      </c>
      <c r="G38" s="21">
        <f t="shared" si="7"/>
        <v>7395901</v>
      </c>
      <c r="H38" s="21">
        <f t="shared" si="7"/>
        <v>7181318</v>
      </c>
      <c r="I38" s="21">
        <f t="shared" si="7"/>
        <v>7156030</v>
      </c>
      <c r="J38" s="21">
        <f t="shared" si="7"/>
        <v>21733249</v>
      </c>
      <c r="K38" s="21">
        <f t="shared" si="7"/>
        <v>7446261</v>
      </c>
      <c r="L38" s="21">
        <f t="shared" si="7"/>
        <v>8324228</v>
      </c>
      <c r="M38" s="21">
        <f t="shared" si="7"/>
        <v>7671036</v>
      </c>
      <c r="N38" s="21">
        <f t="shared" si="7"/>
        <v>23441525</v>
      </c>
      <c r="O38" s="21">
        <f t="shared" si="7"/>
        <v>7465199</v>
      </c>
      <c r="P38" s="21">
        <f t="shared" si="7"/>
        <v>7980315</v>
      </c>
      <c r="Q38" s="21">
        <f t="shared" si="7"/>
        <v>8061704</v>
      </c>
      <c r="R38" s="21">
        <f t="shared" si="7"/>
        <v>23507218</v>
      </c>
      <c r="S38" s="21">
        <f t="shared" si="7"/>
        <v>-6440698</v>
      </c>
      <c r="T38" s="21">
        <f t="shared" si="7"/>
        <v>7277549</v>
      </c>
      <c r="U38" s="21">
        <f t="shared" si="7"/>
        <v>9506758</v>
      </c>
      <c r="V38" s="21">
        <f t="shared" si="7"/>
        <v>10343609</v>
      </c>
      <c r="W38" s="21">
        <f t="shared" si="7"/>
        <v>79025601</v>
      </c>
      <c r="X38" s="21">
        <f t="shared" si="7"/>
        <v>97236854</v>
      </c>
      <c r="Y38" s="21">
        <f t="shared" si="7"/>
        <v>-18211253</v>
      </c>
      <c r="Z38" s="4">
        <f>+IF(X38&lt;&gt;0,+(Y38/X38)*100,0)</f>
        <v>-18.72875586863392</v>
      </c>
      <c r="AA38" s="19">
        <f>SUM(AA39:AA41)</f>
        <v>97236854</v>
      </c>
    </row>
    <row r="39" spans="1:27" ht="12.75">
      <c r="A39" s="5" t="s">
        <v>42</v>
      </c>
      <c r="B39" s="3"/>
      <c r="C39" s="22">
        <v>17338782</v>
      </c>
      <c r="D39" s="22"/>
      <c r="E39" s="23">
        <v>31369359</v>
      </c>
      <c r="F39" s="24">
        <v>25454605</v>
      </c>
      <c r="G39" s="24">
        <v>1517331</v>
      </c>
      <c r="H39" s="24">
        <v>1561936</v>
      </c>
      <c r="I39" s="24">
        <v>1722839</v>
      </c>
      <c r="J39" s="24">
        <v>4802106</v>
      </c>
      <c r="K39" s="24">
        <v>1749393</v>
      </c>
      <c r="L39" s="24">
        <v>1706747</v>
      </c>
      <c r="M39" s="24">
        <v>1671419</v>
      </c>
      <c r="N39" s="24">
        <v>5127559</v>
      </c>
      <c r="O39" s="24">
        <v>1691733</v>
      </c>
      <c r="P39" s="24">
        <v>1638156</v>
      </c>
      <c r="Q39" s="24">
        <v>1735262</v>
      </c>
      <c r="R39" s="24">
        <v>5065151</v>
      </c>
      <c r="S39" s="24">
        <v>1604427</v>
      </c>
      <c r="T39" s="24">
        <v>1687707</v>
      </c>
      <c r="U39" s="24">
        <v>1980212</v>
      </c>
      <c r="V39" s="24">
        <v>5272346</v>
      </c>
      <c r="W39" s="24">
        <v>20267162</v>
      </c>
      <c r="X39" s="24">
        <v>25454605</v>
      </c>
      <c r="Y39" s="24">
        <v>-5187443</v>
      </c>
      <c r="Z39" s="6">
        <v>-20.38</v>
      </c>
      <c r="AA39" s="22">
        <v>25454605</v>
      </c>
    </row>
    <row r="40" spans="1:27" ht="12.75">
      <c r="A40" s="5" t="s">
        <v>43</v>
      </c>
      <c r="B40" s="3"/>
      <c r="C40" s="22">
        <v>133512286</v>
      </c>
      <c r="D40" s="22"/>
      <c r="E40" s="23">
        <v>83834249</v>
      </c>
      <c r="F40" s="24">
        <v>71782249</v>
      </c>
      <c r="G40" s="24">
        <v>5878570</v>
      </c>
      <c r="H40" s="24">
        <v>5619382</v>
      </c>
      <c r="I40" s="24">
        <v>5433191</v>
      </c>
      <c r="J40" s="24">
        <v>16931143</v>
      </c>
      <c r="K40" s="24">
        <v>5696868</v>
      </c>
      <c r="L40" s="24">
        <v>6617481</v>
      </c>
      <c r="M40" s="24">
        <v>5999617</v>
      </c>
      <c r="N40" s="24">
        <v>18313966</v>
      </c>
      <c r="O40" s="24">
        <v>5773466</v>
      </c>
      <c r="P40" s="24">
        <v>6342159</v>
      </c>
      <c r="Q40" s="24">
        <v>6326442</v>
      </c>
      <c r="R40" s="24">
        <v>18442067</v>
      </c>
      <c r="S40" s="24">
        <v>-8045125</v>
      </c>
      <c r="T40" s="24">
        <v>5589842</v>
      </c>
      <c r="U40" s="24">
        <v>7526546</v>
      </c>
      <c r="V40" s="24">
        <v>5071263</v>
      </c>
      <c r="W40" s="24">
        <v>58758439</v>
      </c>
      <c r="X40" s="24">
        <v>71782249</v>
      </c>
      <c r="Y40" s="24">
        <v>-13023810</v>
      </c>
      <c r="Z40" s="6">
        <v>-18.14</v>
      </c>
      <c r="AA40" s="22">
        <v>71782249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414810240</v>
      </c>
      <c r="D42" s="19">
        <f>SUM(D43:D46)</f>
        <v>0</v>
      </c>
      <c r="E42" s="20">
        <f t="shared" si="8"/>
        <v>354822345</v>
      </c>
      <c r="F42" s="21">
        <f t="shared" si="8"/>
        <v>394902950</v>
      </c>
      <c r="G42" s="21">
        <f t="shared" si="8"/>
        <v>20893904</v>
      </c>
      <c r="H42" s="21">
        <f t="shared" si="8"/>
        <v>15092189</v>
      </c>
      <c r="I42" s="21">
        <f t="shared" si="8"/>
        <v>22191422</v>
      </c>
      <c r="J42" s="21">
        <f t="shared" si="8"/>
        <v>58177515</v>
      </c>
      <c r="K42" s="21">
        <f t="shared" si="8"/>
        <v>22467932</v>
      </c>
      <c r="L42" s="21">
        <f t="shared" si="8"/>
        <v>17018163</v>
      </c>
      <c r="M42" s="21">
        <f t="shared" si="8"/>
        <v>49498690</v>
      </c>
      <c r="N42" s="21">
        <f t="shared" si="8"/>
        <v>88984785</v>
      </c>
      <c r="O42" s="21">
        <f t="shared" si="8"/>
        <v>17433614</v>
      </c>
      <c r="P42" s="21">
        <f t="shared" si="8"/>
        <v>23476994</v>
      </c>
      <c r="Q42" s="21">
        <f t="shared" si="8"/>
        <v>38456768</v>
      </c>
      <c r="R42" s="21">
        <f t="shared" si="8"/>
        <v>79367376</v>
      </c>
      <c r="S42" s="21">
        <f t="shared" si="8"/>
        <v>134907485</v>
      </c>
      <c r="T42" s="21">
        <f t="shared" si="8"/>
        <v>11893415</v>
      </c>
      <c r="U42" s="21">
        <f t="shared" si="8"/>
        <v>61858528</v>
      </c>
      <c r="V42" s="21">
        <f t="shared" si="8"/>
        <v>208659428</v>
      </c>
      <c r="W42" s="21">
        <f t="shared" si="8"/>
        <v>435189104</v>
      </c>
      <c r="X42" s="21">
        <f t="shared" si="8"/>
        <v>394902950</v>
      </c>
      <c r="Y42" s="21">
        <f t="shared" si="8"/>
        <v>40286154</v>
      </c>
      <c r="Z42" s="4">
        <f>+IF(X42&lt;&gt;0,+(Y42/X42)*100,0)</f>
        <v>10.201532806984602</v>
      </c>
      <c r="AA42" s="19">
        <f>SUM(AA43:AA46)</f>
        <v>394902950</v>
      </c>
    </row>
    <row r="43" spans="1:27" ht="12.75">
      <c r="A43" s="5" t="s">
        <v>46</v>
      </c>
      <c r="B43" s="3"/>
      <c r="C43" s="22">
        <v>27187907</v>
      </c>
      <c r="D43" s="22"/>
      <c r="E43" s="23">
        <v>31908720</v>
      </c>
      <c r="F43" s="24">
        <v>31753758</v>
      </c>
      <c r="G43" s="24">
        <v>3685021</v>
      </c>
      <c r="H43" s="24">
        <v>1828704</v>
      </c>
      <c r="I43" s="24">
        <v>3098232</v>
      </c>
      <c r="J43" s="24">
        <v>8611957</v>
      </c>
      <c r="K43" s="24">
        <v>3250482</v>
      </c>
      <c r="L43" s="24">
        <v>3158461</v>
      </c>
      <c r="M43" s="24">
        <v>2949146</v>
      </c>
      <c r="N43" s="24">
        <v>9358089</v>
      </c>
      <c r="O43" s="24">
        <v>2795816</v>
      </c>
      <c r="P43" s="24">
        <v>2670761</v>
      </c>
      <c r="Q43" s="24">
        <v>2728031</v>
      </c>
      <c r="R43" s="24">
        <v>8194608</v>
      </c>
      <c r="S43" s="24">
        <v>-513238</v>
      </c>
      <c r="T43" s="24">
        <v>2910595</v>
      </c>
      <c r="U43" s="24">
        <v>3756377</v>
      </c>
      <c r="V43" s="24">
        <v>6153734</v>
      </c>
      <c r="W43" s="24">
        <v>32318388</v>
      </c>
      <c r="X43" s="24">
        <v>31753758</v>
      </c>
      <c r="Y43" s="24">
        <v>564630</v>
      </c>
      <c r="Z43" s="6">
        <v>1.78</v>
      </c>
      <c r="AA43" s="22">
        <v>31753758</v>
      </c>
    </row>
    <row r="44" spans="1:27" ht="12.75">
      <c r="A44" s="5" t="s">
        <v>47</v>
      </c>
      <c r="B44" s="3"/>
      <c r="C44" s="22">
        <v>307502140</v>
      </c>
      <c r="D44" s="22"/>
      <c r="E44" s="23">
        <v>241659927</v>
      </c>
      <c r="F44" s="24">
        <v>288598577</v>
      </c>
      <c r="G44" s="24">
        <v>10948868</v>
      </c>
      <c r="H44" s="24">
        <v>10482542</v>
      </c>
      <c r="I44" s="24">
        <v>14175602</v>
      </c>
      <c r="J44" s="24">
        <v>35607012</v>
      </c>
      <c r="K44" s="24">
        <v>11435473</v>
      </c>
      <c r="L44" s="24">
        <v>9608450</v>
      </c>
      <c r="M44" s="24">
        <v>37604662</v>
      </c>
      <c r="N44" s="24">
        <v>58648585</v>
      </c>
      <c r="O44" s="24">
        <v>9898028</v>
      </c>
      <c r="P44" s="24">
        <v>17742981</v>
      </c>
      <c r="Q44" s="24">
        <v>27466697</v>
      </c>
      <c r="R44" s="24">
        <v>55107706</v>
      </c>
      <c r="S44" s="24">
        <v>126743633</v>
      </c>
      <c r="T44" s="24">
        <v>6532521</v>
      </c>
      <c r="U44" s="24">
        <v>49662697</v>
      </c>
      <c r="V44" s="24">
        <v>182938851</v>
      </c>
      <c r="W44" s="24">
        <v>332302154</v>
      </c>
      <c r="X44" s="24">
        <v>288598577</v>
      </c>
      <c r="Y44" s="24">
        <v>43703577</v>
      </c>
      <c r="Z44" s="6">
        <v>15.14</v>
      </c>
      <c r="AA44" s="22">
        <v>288598577</v>
      </c>
    </row>
    <row r="45" spans="1:27" ht="12.75">
      <c r="A45" s="5" t="s">
        <v>48</v>
      </c>
      <c r="B45" s="3"/>
      <c r="C45" s="25">
        <v>32008444</v>
      </c>
      <c r="D45" s="25"/>
      <c r="E45" s="26">
        <v>18784460</v>
      </c>
      <c r="F45" s="27">
        <v>24789565</v>
      </c>
      <c r="G45" s="27">
        <v>2338998</v>
      </c>
      <c r="H45" s="27">
        <v>1722700</v>
      </c>
      <c r="I45" s="27">
        <v>1698901</v>
      </c>
      <c r="J45" s="27">
        <v>5760599</v>
      </c>
      <c r="K45" s="27">
        <v>1896387</v>
      </c>
      <c r="L45" s="27">
        <v>1955819</v>
      </c>
      <c r="M45" s="27">
        <v>2076077</v>
      </c>
      <c r="N45" s="27">
        <v>5928283</v>
      </c>
      <c r="O45" s="27">
        <v>1813478</v>
      </c>
      <c r="P45" s="27">
        <v>1842738</v>
      </c>
      <c r="Q45" s="27">
        <v>1563888</v>
      </c>
      <c r="R45" s="27">
        <v>5220104</v>
      </c>
      <c r="S45" s="27">
        <v>-1432560</v>
      </c>
      <c r="T45" s="27">
        <v>1523007</v>
      </c>
      <c r="U45" s="27">
        <v>2033469</v>
      </c>
      <c r="V45" s="27">
        <v>2123916</v>
      </c>
      <c r="W45" s="27">
        <v>19032902</v>
      </c>
      <c r="X45" s="27">
        <v>24789565</v>
      </c>
      <c r="Y45" s="27">
        <v>-5756663</v>
      </c>
      <c r="Z45" s="7">
        <v>-23.22</v>
      </c>
      <c r="AA45" s="25">
        <v>24789565</v>
      </c>
    </row>
    <row r="46" spans="1:27" ht="12.75">
      <c r="A46" s="5" t="s">
        <v>49</v>
      </c>
      <c r="B46" s="3"/>
      <c r="C46" s="22">
        <v>48111749</v>
      </c>
      <c r="D46" s="22"/>
      <c r="E46" s="23">
        <v>62469238</v>
      </c>
      <c r="F46" s="24">
        <v>49761050</v>
      </c>
      <c r="G46" s="24">
        <v>3921017</v>
      </c>
      <c r="H46" s="24">
        <v>1058243</v>
      </c>
      <c r="I46" s="24">
        <v>3218687</v>
      </c>
      <c r="J46" s="24">
        <v>8197947</v>
      </c>
      <c r="K46" s="24">
        <v>5885590</v>
      </c>
      <c r="L46" s="24">
        <v>2295433</v>
      </c>
      <c r="M46" s="24">
        <v>6868805</v>
      </c>
      <c r="N46" s="24">
        <v>15049828</v>
      </c>
      <c r="O46" s="24">
        <v>2926292</v>
      </c>
      <c r="P46" s="24">
        <v>1220514</v>
      </c>
      <c r="Q46" s="24">
        <v>6698152</v>
      </c>
      <c r="R46" s="24">
        <v>10844958</v>
      </c>
      <c r="S46" s="24">
        <v>10109650</v>
      </c>
      <c r="T46" s="24">
        <v>927292</v>
      </c>
      <c r="U46" s="24">
        <v>6405985</v>
      </c>
      <c r="V46" s="24">
        <v>17442927</v>
      </c>
      <c r="W46" s="24">
        <v>51535660</v>
      </c>
      <c r="X46" s="24">
        <v>49761050</v>
      </c>
      <c r="Y46" s="24">
        <v>1774610</v>
      </c>
      <c r="Z46" s="6">
        <v>3.57</v>
      </c>
      <c r="AA46" s="22">
        <v>49761050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1076070467</v>
      </c>
      <c r="D48" s="40">
        <f>+D28+D32+D38+D42+D47</f>
        <v>0</v>
      </c>
      <c r="E48" s="41">
        <f t="shared" si="9"/>
        <v>967240322</v>
      </c>
      <c r="F48" s="42">
        <f t="shared" si="9"/>
        <v>905675747</v>
      </c>
      <c r="G48" s="42">
        <f t="shared" si="9"/>
        <v>50782903</v>
      </c>
      <c r="H48" s="42">
        <f t="shared" si="9"/>
        <v>54198227</v>
      </c>
      <c r="I48" s="42">
        <f t="shared" si="9"/>
        <v>55603966</v>
      </c>
      <c r="J48" s="42">
        <f t="shared" si="9"/>
        <v>160585096</v>
      </c>
      <c r="K48" s="42">
        <f t="shared" si="9"/>
        <v>61108172</v>
      </c>
      <c r="L48" s="42">
        <f t="shared" si="9"/>
        <v>45756145</v>
      </c>
      <c r="M48" s="42">
        <f t="shared" si="9"/>
        <v>101421145</v>
      </c>
      <c r="N48" s="42">
        <f t="shared" si="9"/>
        <v>208285462</v>
      </c>
      <c r="O48" s="42">
        <f t="shared" si="9"/>
        <v>52492418</v>
      </c>
      <c r="P48" s="42">
        <f t="shared" si="9"/>
        <v>54123550</v>
      </c>
      <c r="Q48" s="42">
        <f t="shared" si="9"/>
        <v>81451341</v>
      </c>
      <c r="R48" s="42">
        <f t="shared" si="9"/>
        <v>188067309</v>
      </c>
      <c r="S48" s="42">
        <f t="shared" si="9"/>
        <v>182505879</v>
      </c>
      <c r="T48" s="42">
        <f t="shared" si="9"/>
        <v>49240427</v>
      </c>
      <c r="U48" s="42">
        <f t="shared" si="9"/>
        <v>100309780</v>
      </c>
      <c r="V48" s="42">
        <f t="shared" si="9"/>
        <v>332056086</v>
      </c>
      <c r="W48" s="42">
        <f t="shared" si="9"/>
        <v>888993953</v>
      </c>
      <c r="X48" s="42">
        <f t="shared" si="9"/>
        <v>905675747</v>
      </c>
      <c r="Y48" s="42">
        <f t="shared" si="9"/>
        <v>-16681794</v>
      </c>
      <c r="Z48" s="43">
        <f>+IF(X48&lt;&gt;0,+(Y48/X48)*100,0)</f>
        <v>-1.8419168289818408</v>
      </c>
      <c r="AA48" s="40">
        <f>+AA28+AA32+AA38+AA42+AA47</f>
        <v>905675747</v>
      </c>
    </row>
    <row r="49" spans="1:27" ht="12.75">
      <c r="A49" s="14" t="s">
        <v>79</v>
      </c>
      <c r="B49" s="15"/>
      <c r="C49" s="44">
        <f aca="true" t="shared" si="10" ref="C49:Y49">+C25-C48</f>
        <v>-154056713</v>
      </c>
      <c r="D49" s="44">
        <f>+D25-D48</f>
        <v>0</v>
      </c>
      <c r="E49" s="45">
        <f t="shared" si="10"/>
        <v>68850206</v>
      </c>
      <c r="F49" s="46">
        <f t="shared" si="10"/>
        <v>74713571</v>
      </c>
      <c r="G49" s="46">
        <f t="shared" si="10"/>
        <v>157005293</v>
      </c>
      <c r="H49" s="46">
        <f t="shared" si="10"/>
        <v>-24097534</v>
      </c>
      <c r="I49" s="46">
        <f t="shared" si="10"/>
        <v>6481057</v>
      </c>
      <c r="J49" s="46">
        <f t="shared" si="10"/>
        <v>139388816</v>
      </c>
      <c r="K49" s="46">
        <f t="shared" si="10"/>
        <v>-32555041</v>
      </c>
      <c r="L49" s="46">
        <f t="shared" si="10"/>
        <v>-11340130</v>
      </c>
      <c r="M49" s="46">
        <f t="shared" si="10"/>
        <v>12419540</v>
      </c>
      <c r="N49" s="46">
        <f t="shared" si="10"/>
        <v>-31475631</v>
      </c>
      <c r="O49" s="46">
        <f t="shared" si="10"/>
        <v>-18665393</v>
      </c>
      <c r="P49" s="46">
        <f t="shared" si="10"/>
        <v>-21047009</v>
      </c>
      <c r="Q49" s="46">
        <f t="shared" si="10"/>
        <v>62744388</v>
      </c>
      <c r="R49" s="46">
        <f t="shared" si="10"/>
        <v>23031986</v>
      </c>
      <c r="S49" s="46">
        <f t="shared" si="10"/>
        <v>-77268501</v>
      </c>
      <c r="T49" s="46">
        <f t="shared" si="10"/>
        <v>61796421</v>
      </c>
      <c r="U49" s="46">
        <f t="shared" si="10"/>
        <v>-21029067</v>
      </c>
      <c r="V49" s="46">
        <f t="shared" si="10"/>
        <v>-36501147</v>
      </c>
      <c r="W49" s="46">
        <f t="shared" si="10"/>
        <v>94444024</v>
      </c>
      <c r="X49" s="46">
        <f>IF(F25=F48,0,X25-X48)</f>
        <v>74713571</v>
      </c>
      <c r="Y49" s="46">
        <f t="shared" si="10"/>
        <v>19730453</v>
      </c>
      <c r="Z49" s="47">
        <f>+IF(X49&lt;&gt;0,+(Y49/X49)*100,0)</f>
        <v>26.408124703342047</v>
      </c>
      <c r="AA49" s="44">
        <f>+AA25-AA48</f>
        <v>74713571</v>
      </c>
    </row>
    <row r="50" spans="1:27" ht="12.75">
      <c r="A50" s="16" t="s">
        <v>80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85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345819000</v>
      </c>
      <c r="F5" s="21">
        <f t="shared" si="0"/>
        <v>345935000</v>
      </c>
      <c r="G5" s="21">
        <f t="shared" si="0"/>
        <v>0</v>
      </c>
      <c r="H5" s="21">
        <f t="shared" si="0"/>
        <v>141373979</v>
      </c>
      <c r="I5" s="21">
        <f t="shared" si="0"/>
        <v>0</v>
      </c>
      <c r="J5" s="21">
        <f t="shared" si="0"/>
        <v>141373979</v>
      </c>
      <c r="K5" s="21">
        <f t="shared" si="0"/>
        <v>844</v>
      </c>
      <c r="L5" s="21">
        <f t="shared" si="0"/>
        <v>0</v>
      </c>
      <c r="M5" s="21">
        <f t="shared" si="0"/>
        <v>111759897</v>
      </c>
      <c r="N5" s="21">
        <f t="shared" si="0"/>
        <v>111760741</v>
      </c>
      <c r="O5" s="21">
        <f t="shared" si="0"/>
        <v>179448</v>
      </c>
      <c r="P5" s="21">
        <f t="shared" si="0"/>
        <v>286940</v>
      </c>
      <c r="Q5" s="21">
        <f t="shared" si="0"/>
        <v>85472264</v>
      </c>
      <c r="R5" s="21">
        <f t="shared" si="0"/>
        <v>85938652</v>
      </c>
      <c r="S5" s="21">
        <f t="shared" si="0"/>
        <v>306389</v>
      </c>
      <c r="T5" s="21">
        <f t="shared" si="0"/>
        <v>225624</v>
      </c>
      <c r="U5" s="21">
        <f t="shared" si="0"/>
        <v>0</v>
      </c>
      <c r="V5" s="21">
        <f t="shared" si="0"/>
        <v>532013</v>
      </c>
      <c r="W5" s="21">
        <f t="shared" si="0"/>
        <v>339605385</v>
      </c>
      <c r="X5" s="21">
        <f t="shared" si="0"/>
        <v>345935000</v>
      </c>
      <c r="Y5" s="21">
        <f t="shared" si="0"/>
        <v>-6329615</v>
      </c>
      <c r="Z5" s="4">
        <f>+IF(X5&lt;&gt;0,+(Y5/X5)*100,0)</f>
        <v>-1.8297122291760015</v>
      </c>
      <c r="AA5" s="19">
        <f>SUM(AA6:AA8)</f>
        <v>345935000</v>
      </c>
    </row>
    <row r="6" spans="1:27" ht="12.75">
      <c r="A6" s="5" t="s">
        <v>32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/>
      <c r="AA6" s="22"/>
    </row>
    <row r="7" spans="1:27" ht="12.75">
      <c r="A7" s="5" t="s">
        <v>33</v>
      </c>
      <c r="B7" s="3"/>
      <c r="C7" s="25"/>
      <c r="D7" s="25"/>
      <c r="E7" s="26">
        <v>345819000</v>
      </c>
      <c r="F7" s="27">
        <v>345935000</v>
      </c>
      <c r="G7" s="27"/>
      <c r="H7" s="27">
        <v>141373979</v>
      </c>
      <c r="I7" s="27"/>
      <c r="J7" s="27">
        <v>141373979</v>
      </c>
      <c r="K7" s="27">
        <v>844</v>
      </c>
      <c r="L7" s="27"/>
      <c r="M7" s="27">
        <v>111759897</v>
      </c>
      <c r="N7" s="27">
        <v>111760741</v>
      </c>
      <c r="O7" s="27">
        <v>179448</v>
      </c>
      <c r="P7" s="27">
        <v>286940</v>
      </c>
      <c r="Q7" s="27">
        <v>85472264</v>
      </c>
      <c r="R7" s="27">
        <v>85938652</v>
      </c>
      <c r="S7" s="27">
        <v>306389</v>
      </c>
      <c r="T7" s="27">
        <v>225624</v>
      </c>
      <c r="U7" s="27"/>
      <c r="V7" s="27">
        <v>532013</v>
      </c>
      <c r="W7" s="27">
        <v>339605385</v>
      </c>
      <c r="X7" s="27">
        <v>345935000</v>
      </c>
      <c r="Y7" s="27">
        <v>-6329615</v>
      </c>
      <c r="Z7" s="7">
        <v>-1.83</v>
      </c>
      <c r="AA7" s="25">
        <v>345935000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200000</v>
      </c>
      <c r="F9" s="21">
        <f t="shared" si="1"/>
        <v>100000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100000</v>
      </c>
      <c r="Y9" s="21">
        <f t="shared" si="1"/>
        <v>-100000</v>
      </c>
      <c r="Z9" s="4">
        <f>+IF(X9&lt;&gt;0,+(Y9/X9)*100,0)</f>
        <v>-100</v>
      </c>
      <c r="AA9" s="19">
        <f>SUM(AA10:AA14)</f>
        <v>100000</v>
      </c>
    </row>
    <row r="10" spans="1:27" ht="12.75">
      <c r="A10" s="5" t="s">
        <v>36</v>
      </c>
      <c r="B10" s="3"/>
      <c r="C10" s="22"/>
      <c r="D10" s="22"/>
      <c r="E10" s="23">
        <v>200000</v>
      </c>
      <c r="F10" s="24">
        <v>100000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>
        <v>100000</v>
      </c>
      <c r="Y10" s="24">
        <v>-100000</v>
      </c>
      <c r="Z10" s="6">
        <v>-100</v>
      </c>
      <c r="AA10" s="22">
        <v>100000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0</v>
      </c>
      <c r="F15" s="21">
        <f t="shared" si="2"/>
        <v>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0</v>
      </c>
      <c r="Y15" s="21">
        <f t="shared" si="2"/>
        <v>0</v>
      </c>
      <c r="Z15" s="4">
        <f>+IF(X15&lt;&gt;0,+(Y15/X15)*100,0)</f>
        <v>0</v>
      </c>
      <c r="AA15" s="19">
        <f>SUM(AA16:AA18)</f>
        <v>0</v>
      </c>
    </row>
    <row r="16" spans="1:27" ht="12.75">
      <c r="A16" s="5" t="s">
        <v>42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/>
      <c r="AA16" s="22"/>
    </row>
    <row r="17" spans="1:27" ht="12.75">
      <c r="A17" s="5" t="s">
        <v>43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/>
      <c r="AA17" s="22"/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2.75">
      <c r="A20" s="5" t="s">
        <v>46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/>
      <c r="AA20" s="22"/>
    </row>
    <row r="21" spans="1:27" ht="12.75">
      <c r="A21" s="5" t="s">
        <v>47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/>
      <c r="AA21" s="22"/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25"/>
    </row>
    <row r="23" spans="1:27" ht="12.75">
      <c r="A23" s="5" t="s">
        <v>49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/>
      <c r="AA23" s="22"/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346019000</v>
      </c>
      <c r="F25" s="42">
        <f t="shared" si="4"/>
        <v>346035000</v>
      </c>
      <c r="G25" s="42">
        <f t="shared" si="4"/>
        <v>0</v>
      </c>
      <c r="H25" s="42">
        <f t="shared" si="4"/>
        <v>141373979</v>
      </c>
      <c r="I25" s="42">
        <f t="shared" si="4"/>
        <v>0</v>
      </c>
      <c r="J25" s="42">
        <f t="shared" si="4"/>
        <v>141373979</v>
      </c>
      <c r="K25" s="42">
        <f t="shared" si="4"/>
        <v>844</v>
      </c>
      <c r="L25" s="42">
        <f t="shared" si="4"/>
        <v>0</v>
      </c>
      <c r="M25" s="42">
        <f t="shared" si="4"/>
        <v>111759897</v>
      </c>
      <c r="N25" s="42">
        <f t="shared" si="4"/>
        <v>111760741</v>
      </c>
      <c r="O25" s="42">
        <f t="shared" si="4"/>
        <v>179448</v>
      </c>
      <c r="P25" s="42">
        <f t="shared" si="4"/>
        <v>286940</v>
      </c>
      <c r="Q25" s="42">
        <f t="shared" si="4"/>
        <v>85472264</v>
      </c>
      <c r="R25" s="42">
        <f t="shared" si="4"/>
        <v>85938652</v>
      </c>
      <c r="S25" s="42">
        <f t="shared" si="4"/>
        <v>306389</v>
      </c>
      <c r="T25" s="42">
        <f t="shared" si="4"/>
        <v>225624</v>
      </c>
      <c r="U25" s="42">
        <f t="shared" si="4"/>
        <v>0</v>
      </c>
      <c r="V25" s="42">
        <f t="shared" si="4"/>
        <v>532013</v>
      </c>
      <c r="W25" s="42">
        <f t="shared" si="4"/>
        <v>339605385</v>
      </c>
      <c r="X25" s="42">
        <f t="shared" si="4"/>
        <v>346035000</v>
      </c>
      <c r="Y25" s="42">
        <f t="shared" si="4"/>
        <v>-6429615</v>
      </c>
      <c r="Z25" s="43">
        <f>+IF(X25&lt;&gt;0,+(Y25/X25)*100,0)</f>
        <v>-1.8580822749143873</v>
      </c>
      <c r="AA25" s="40">
        <f>+AA5+AA9+AA15+AA19+AA24</f>
        <v>346035000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156002185</v>
      </c>
      <c r="F28" s="21">
        <f t="shared" si="5"/>
        <v>142745560</v>
      </c>
      <c r="G28" s="21">
        <f t="shared" si="5"/>
        <v>7464667</v>
      </c>
      <c r="H28" s="21">
        <f t="shared" si="5"/>
        <v>9642970</v>
      </c>
      <c r="I28" s="21">
        <f t="shared" si="5"/>
        <v>202871</v>
      </c>
      <c r="J28" s="21">
        <f t="shared" si="5"/>
        <v>17310508</v>
      </c>
      <c r="K28" s="21">
        <f t="shared" si="5"/>
        <v>5273546</v>
      </c>
      <c r="L28" s="21">
        <f t="shared" si="5"/>
        <v>6952496</v>
      </c>
      <c r="M28" s="21">
        <f t="shared" si="5"/>
        <v>8722220</v>
      </c>
      <c r="N28" s="21">
        <f t="shared" si="5"/>
        <v>20948262</v>
      </c>
      <c r="O28" s="21">
        <f t="shared" si="5"/>
        <v>5823606</v>
      </c>
      <c r="P28" s="21">
        <f t="shared" si="5"/>
        <v>7955416</v>
      </c>
      <c r="Q28" s="21">
        <f t="shared" si="5"/>
        <v>8310687</v>
      </c>
      <c r="R28" s="21">
        <f t="shared" si="5"/>
        <v>22089709</v>
      </c>
      <c r="S28" s="21">
        <f t="shared" si="5"/>
        <v>7701336</v>
      </c>
      <c r="T28" s="21">
        <f t="shared" si="5"/>
        <v>7167768</v>
      </c>
      <c r="U28" s="21">
        <f t="shared" si="5"/>
        <v>0</v>
      </c>
      <c r="V28" s="21">
        <f t="shared" si="5"/>
        <v>14869104</v>
      </c>
      <c r="W28" s="21">
        <f t="shared" si="5"/>
        <v>75217583</v>
      </c>
      <c r="X28" s="21">
        <f t="shared" si="5"/>
        <v>142745560</v>
      </c>
      <c r="Y28" s="21">
        <f t="shared" si="5"/>
        <v>-67527977</v>
      </c>
      <c r="Z28" s="4">
        <f>+IF(X28&lt;&gt;0,+(Y28/X28)*100,0)</f>
        <v>-47.30653408764518</v>
      </c>
      <c r="AA28" s="19">
        <f>SUM(AA29:AA31)</f>
        <v>142745560</v>
      </c>
    </row>
    <row r="29" spans="1:27" ht="12.75">
      <c r="A29" s="5" t="s">
        <v>32</v>
      </c>
      <c r="B29" s="3"/>
      <c r="C29" s="22"/>
      <c r="D29" s="22"/>
      <c r="E29" s="23">
        <v>61882495</v>
      </c>
      <c r="F29" s="24">
        <v>52131533</v>
      </c>
      <c r="G29" s="24">
        <v>3738033</v>
      </c>
      <c r="H29" s="24">
        <v>3959902</v>
      </c>
      <c r="I29" s="24">
        <v>124400</v>
      </c>
      <c r="J29" s="24">
        <v>7822335</v>
      </c>
      <c r="K29" s="24">
        <v>2126703</v>
      </c>
      <c r="L29" s="24">
        <v>3871970</v>
      </c>
      <c r="M29" s="24">
        <v>4097475</v>
      </c>
      <c r="N29" s="24">
        <v>10096148</v>
      </c>
      <c r="O29" s="24">
        <v>2209835</v>
      </c>
      <c r="P29" s="24">
        <v>4583765</v>
      </c>
      <c r="Q29" s="24">
        <v>4448381</v>
      </c>
      <c r="R29" s="24">
        <v>11241981</v>
      </c>
      <c r="S29" s="24">
        <v>3681351</v>
      </c>
      <c r="T29" s="24">
        <v>3663370</v>
      </c>
      <c r="U29" s="24"/>
      <c r="V29" s="24">
        <v>7344721</v>
      </c>
      <c r="W29" s="24">
        <v>36505185</v>
      </c>
      <c r="X29" s="24">
        <v>52131533</v>
      </c>
      <c r="Y29" s="24">
        <v>-15626348</v>
      </c>
      <c r="Z29" s="6">
        <v>-29.97</v>
      </c>
      <c r="AA29" s="22">
        <v>52131533</v>
      </c>
    </row>
    <row r="30" spans="1:27" ht="12.75">
      <c r="A30" s="5" t="s">
        <v>33</v>
      </c>
      <c r="B30" s="3"/>
      <c r="C30" s="25"/>
      <c r="D30" s="25"/>
      <c r="E30" s="26">
        <v>94119690</v>
      </c>
      <c r="F30" s="27">
        <v>90614027</v>
      </c>
      <c r="G30" s="27">
        <v>3726634</v>
      </c>
      <c r="H30" s="27">
        <v>5683068</v>
      </c>
      <c r="I30" s="27">
        <v>78471</v>
      </c>
      <c r="J30" s="27">
        <v>9488173</v>
      </c>
      <c r="K30" s="27">
        <v>3146843</v>
      </c>
      <c r="L30" s="27">
        <v>3077759</v>
      </c>
      <c r="M30" s="27">
        <v>4624745</v>
      </c>
      <c r="N30" s="27">
        <v>10849347</v>
      </c>
      <c r="O30" s="27">
        <v>3613771</v>
      </c>
      <c r="P30" s="27">
        <v>3371651</v>
      </c>
      <c r="Q30" s="27">
        <v>3862306</v>
      </c>
      <c r="R30" s="27">
        <v>10847728</v>
      </c>
      <c r="S30" s="27">
        <v>4019985</v>
      </c>
      <c r="T30" s="27">
        <v>3504398</v>
      </c>
      <c r="U30" s="27"/>
      <c r="V30" s="27">
        <v>7524383</v>
      </c>
      <c r="W30" s="27">
        <v>38709631</v>
      </c>
      <c r="X30" s="27">
        <v>90614027</v>
      </c>
      <c r="Y30" s="27">
        <v>-51904396</v>
      </c>
      <c r="Z30" s="7">
        <v>-57.28</v>
      </c>
      <c r="AA30" s="25">
        <v>90614027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>
        <v>2767</v>
      </c>
      <c r="M31" s="24"/>
      <c r="N31" s="24">
        <v>2767</v>
      </c>
      <c r="O31" s="24"/>
      <c r="P31" s="24"/>
      <c r="Q31" s="24"/>
      <c r="R31" s="24"/>
      <c r="S31" s="24"/>
      <c r="T31" s="24"/>
      <c r="U31" s="24"/>
      <c r="V31" s="24"/>
      <c r="W31" s="24">
        <v>2767</v>
      </c>
      <c r="X31" s="24"/>
      <c r="Y31" s="24">
        <v>2767</v>
      </c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133959351</v>
      </c>
      <c r="F32" s="21">
        <f t="shared" si="6"/>
        <v>118702415</v>
      </c>
      <c r="G32" s="21">
        <f t="shared" si="6"/>
        <v>9545879</v>
      </c>
      <c r="H32" s="21">
        <f t="shared" si="6"/>
        <v>9442561</v>
      </c>
      <c r="I32" s="21">
        <f t="shared" si="6"/>
        <v>2495</v>
      </c>
      <c r="J32" s="21">
        <f t="shared" si="6"/>
        <v>18990935</v>
      </c>
      <c r="K32" s="21">
        <f t="shared" si="6"/>
        <v>8716863</v>
      </c>
      <c r="L32" s="21">
        <f t="shared" si="6"/>
        <v>9191896</v>
      </c>
      <c r="M32" s="21">
        <f t="shared" si="6"/>
        <v>8045140</v>
      </c>
      <c r="N32" s="21">
        <f t="shared" si="6"/>
        <v>25953899</v>
      </c>
      <c r="O32" s="21">
        <f t="shared" si="6"/>
        <v>10136422</v>
      </c>
      <c r="P32" s="21">
        <f t="shared" si="6"/>
        <v>9052661</v>
      </c>
      <c r="Q32" s="21">
        <f t="shared" si="6"/>
        <v>9901998</v>
      </c>
      <c r="R32" s="21">
        <f t="shared" si="6"/>
        <v>29091081</v>
      </c>
      <c r="S32" s="21">
        <f t="shared" si="6"/>
        <v>9153989</v>
      </c>
      <c r="T32" s="21">
        <f t="shared" si="6"/>
        <v>10492336</v>
      </c>
      <c r="U32" s="21">
        <f t="shared" si="6"/>
        <v>0</v>
      </c>
      <c r="V32" s="21">
        <f t="shared" si="6"/>
        <v>19646325</v>
      </c>
      <c r="W32" s="21">
        <f t="shared" si="6"/>
        <v>93682240</v>
      </c>
      <c r="X32" s="21">
        <f t="shared" si="6"/>
        <v>118702415</v>
      </c>
      <c r="Y32" s="21">
        <f t="shared" si="6"/>
        <v>-25020175</v>
      </c>
      <c r="Z32" s="4">
        <f>+IF(X32&lt;&gt;0,+(Y32/X32)*100,0)</f>
        <v>-21.07806736703714</v>
      </c>
      <c r="AA32" s="19">
        <f>SUM(AA33:AA37)</f>
        <v>118702415</v>
      </c>
    </row>
    <row r="33" spans="1:27" ht="12.75">
      <c r="A33" s="5" t="s">
        <v>36</v>
      </c>
      <c r="B33" s="3"/>
      <c r="C33" s="22"/>
      <c r="D33" s="22"/>
      <c r="E33" s="23">
        <v>22135606</v>
      </c>
      <c r="F33" s="24">
        <v>18262892</v>
      </c>
      <c r="G33" s="24">
        <v>1200959</v>
      </c>
      <c r="H33" s="24">
        <v>1341715</v>
      </c>
      <c r="I33" s="24"/>
      <c r="J33" s="24">
        <v>2542674</v>
      </c>
      <c r="K33" s="24">
        <v>1062993</v>
      </c>
      <c r="L33" s="24">
        <v>1304868</v>
      </c>
      <c r="M33" s="24">
        <v>1273099</v>
      </c>
      <c r="N33" s="24">
        <v>3640960</v>
      </c>
      <c r="O33" s="24">
        <v>1220676</v>
      </c>
      <c r="P33" s="24">
        <v>1370016</v>
      </c>
      <c r="Q33" s="24">
        <v>1600152</v>
      </c>
      <c r="R33" s="24">
        <v>4190844</v>
      </c>
      <c r="S33" s="24">
        <v>1279987</v>
      </c>
      <c r="T33" s="24">
        <v>2119642</v>
      </c>
      <c r="U33" s="24"/>
      <c r="V33" s="24">
        <v>3399629</v>
      </c>
      <c r="W33" s="24">
        <v>13774107</v>
      </c>
      <c r="X33" s="24">
        <v>18262892</v>
      </c>
      <c r="Y33" s="24">
        <v>-4488785</v>
      </c>
      <c r="Z33" s="6">
        <v>-24.58</v>
      </c>
      <c r="AA33" s="22">
        <v>18262892</v>
      </c>
    </row>
    <row r="34" spans="1:27" ht="12.75">
      <c r="A34" s="5" t="s">
        <v>37</v>
      </c>
      <c r="B34" s="3"/>
      <c r="C34" s="22"/>
      <c r="D34" s="22"/>
      <c r="E34" s="23">
        <v>1554673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/>
      <c r="AA34" s="22"/>
    </row>
    <row r="35" spans="1:27" ht="12.75">
      <c r="A35" s="5" t="s">
        <v>38</v>
      </c>
      <c r="B35" s="3"/>
      <c r="C35" s="22"/>
      <c r="D35" s="22"/>
      <c r="E35" s="23">
        <v>71086530</v>
      </c>
      <c r="F35" s="24">
        <v>65333353</v>
      </c>
      <c r="G35" s="24">
        <v>5521313</v>
      </c>
      <c r="H35" s="24">
        <v>5290873</v>
      </c>
      <c r="I35" s="24"/>
      <c r="J35" s="24">
        <v>10812186</v>
      </c>
      <c r="K35" s="24">
        <v>4797755</v>
      </c>
      <c r="L35" s="24">
        <v>5097329</v>
      </c>
      <c r="M35" s="24">
        <v>3984734</v>
      </c>
      <c r="N35" s="24">
        <v>13879818</v>
      </c>
      <c r="O35" s="24">
        <v>6117169</v>
      </c>
      <c r="P35" s="24">
        <v>4677737</v>
      </c>
      <c r="Q35" s="24">
        <v>5273316</v>
      </c>
      <c r="R35" s="24">
        <v>16068222</v>
      </c>
      <c r="S35" s="24">
        <v>5085176</v>
      </c>
      <c r="T35" s="24">
        <v>5165574</v>
      </c>
      <c r="U35" s="24"/>
      <c r="V35" s="24">
        <v>10250750</v>
      </c>
      <c r="W35" s="24">
        <v>51010976</v>
      </c>
      <c r="X35" s="24">
        <v>65333353</v>
      </c>
      <c r="Y35" s="24">
        <v>-14322377</v>
      </c>
      <c r="Z35" s="6">
        <v>-21.92</v>
      </c>
      <c r="AA35" s="22">
        <v>65333353</v>
      </c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>
        <v>39182542</v>
      </c>
      <c r="F37" s="27">
        <v>35106170</v>
      </c>
      <c r="G37" s="27">
        <v>2823607</v>
      </c>
      <c r="H37" s="27">
        <v>2809973</v>
      </c>
      <c r="I37" s="27">
        <v>2495</v>
      </c>
      <c r="J37" s="27">
        <v>5636075</v>
      </c>
      <c r="K37" s="27">
        <v>2856115</v>
      </c>
      <c r="L37" s="27">
        <v>2789699</v>
      </c>
      <c r="M37" s="27">
        <v>2787307</v>
      </c>
      <c r="N37" s="27">
        <v>8433121</v>
      </c>
      <c r="O37" s="27">
        <v>2798577</v>
      </c>
      <c r="P37" s="27">
        <v>3004908</v>
      </c>
      <c r="Q37" s="27">
        <v>3028530</v>
      </c>
      <c r="R37" s="27">
        <v>8832015</v>
      </c>
      <c r="S37" s="27">
        <v>2788826</v>
      </c>
      <c r="T37" s="27">
        <v>3207120</v>
      </c>
      <c r="U37" s="27"/>
      <c r="V37" s="27">
        <v>5995946</v>
      </c>
      <c r="W37" s="27">
        <v>28897157</v>
      </c>
      <c r="X37" s="27">
        <v>35106170</v>
      </c>
      <c r="Y37" s="27">
        <v>-6209013</v>
      </c>
      <c r="Z37" s="7">
        <v>-17.69</v>
      </c>
      <c r="AA37" s="25">
        <v>35106170</v>
      </c>
    </row>
    <row r="38" spans="1:27" ht="12.75">
      <c r="A38" s="2" t="s">
        <v>41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17870957</v>
      </c>
      <c r="F38" s="21">
        <f t="shared" si="7"/>
        <v>9094120</v>
      </c>
      <c r="G38" s="21">
        <f t="shared" si="7"/>
        <v>785116</v>
      </c>
      <c r="H38" s="21">
        <f t="shared" si="7"/>
        <v>591069</v>
      </c>
      <c r="I38" s="21">
        <f t="shared" si="7"/>
        <v>0</v>
      </c>
      <c r="J38" s="21">
        <f t="shared" si="7"/>
        <v>1376185</v>
      </c>
      <c r="K38" s="21">
        <f t="shared" si="7"/>
        <v>498092</v>
      </c>
      <c r="L38" s="21">
        <f t="shared" si="7"/>
        <v>717102</v>
      </c>
      <c r="M38" s="21">
        <f t="shared" si="7"/>
        <v>653035</v>
      </c>
      <c r="N38" s="21">
        <f t="shared" si="7"/>
        <v>1868229</v>
      </c>
      <c r="O38" s="21">
        <f t="shared" si="7"/>
        <v>817234</v>
      </c>
      <c r="P38" s="21">
        <f t="shared" si="7"/>
        <v>690799</v>
      </c>
      <c r="Q38" s="21">
        <f t="shared" si="7"/>
        <v>2570584</v>
      </c>
      <c r="R38" s="21">
        <f t="shared" si="7"/>
        <v>4078617</v>
      </c>
      <c r="S38" s="21">
        <f t="shared" si="7"/>
        <v>702882</v>
      </c>
      <c r="T38" s="21">
        <f t="shared" si="7"/>
        <v>852828</v>
      </c>
      <c r="U38" s="21">
        <f t="shared" si="7"/>
        <v>0</v>
      </c>
      <c r="V38" s="21">
        <f t="shared" si="7"/>
        <v>1555710</v>
      </c>
      <c r="W38" s="21">
        <f t="shared" si="7"/>
        <v>8878741</v>
      </c>
      <c r="X38" s="21">
        <f t="shared" si="7"/>
        <v>9094120</v>
      </c>
      <c r="Y38" s="21">
        <f t="shared" si="7"/>
        <v>-215379</v>
      </c>
      <c r="Z38" s="4">
        <f>+IF(X38&lt;&gt;0,+(Y38/X38)*100,0)</f>
        <v>-2.3683325049592483</v>
      </c>
      <c r="AA38" s="19">
        <f>SUM(AA39:AA41)</f>
        <v>9094120</v>
      </c>
    </row>
    <row r="39" spans="1:27" ht="12.75">
      <c r="A39" s="5" t="s">
        <v>42</v>
      </c>
      <c r="B39" s="3"/>
      <c r="C39" s="22"/>
      <c r="D39" s="22"/>
      <c r="E39" s="23">
        <v>17011067</v>
      </c>
      <c r="F39" s="24">
        <v>9066020</v>
      </c>
      <c r="G39" s="24">
        <v>785116</v>
      </c>
      <c r="H39" s="24">
        <v>591069</v>
      </c>
      <c r="I39" s="24"/>
      <c r="J39" s="24">
        <v>1376185</v>
      </c>
      <c r="K39" s="24">
        <v>498092</v>
      </c>
      <c r="L39" s="24">
        <v>717102</v>
      </c>
      <c r="M39" s="24">
        <v>653035</v>
      </c>
      <c r="N39" s="24">
        <v>1868229</v>
      </c>
      <c r="O39" s="24">
        <v>817234</v>
      </c>
      <c r="P39" s="24">
        <v>690799</v>
      </c>
      <c r="Q39" s="24">
        <v>2570584</v>
      </c>
      <c r="R39" s="24">
        <v>4078617</v>
      </c>
      <c r="S39" s="24">
        <v>702882</v>
      </c>
      <c r="T39" s="24">
        <v>852828</v>
      </c>
      <c r="U39" s="24"/>
      <c r="V39" s="24">
        <v>1555710</v>
      </c>
      <c r="W39" s="24">
        <v>8878741</v>
      </c>
      <c r="X39" s="24">
        <v>9066020</v>
      </c>
      <c r="Y39" s="24">
        <v>-187279</v>
      </c>
      <c r="Z39" s="6">
        <v>-2.07</v>
      </c>
      <c r="AA39" s="22">
        <v>9066020</v>
      </c>
    </row>
    <row r="40" spans="1:27" ht="12.75">
      <c r="A40" s="5" t="s">
        <v>43</v>
      </c>
      <c r="B40" s="3"/>
      <c r="C40" s="22"/>
      <c r="D40" s="22"/>
      <c r="E40" s="23">
        <v>759890</v>
      </c>
      <c r="F40" s="24">
        <v>28100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>
        <v>28100</v>
      </c>
      <c r="Y40" s="24">
        <v>-28100</v>
      </c>
      <c r="Z40" s="6">
        <v>-100</v>
      </c>
      <c r="AA40" s="22">
        <v>28100</v>
      </c>
    </row>
    <row r="41" spans="1:27" ht="12.75">
      <c r="A41" s="5" t="s">
        <v>44</v>
      </c>
      <c r="B41" s="3"/>
      <c r="C41" s="22"/>
      <c r="D41" s="22"/>
      <c r="E41" s="23">
        <v>100000</v>
      </c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10359983</v>
      </c>
      <c r="F42" s="21">
        <f t="shared" si="8"/>
        <v>8152265</v>
      </c>
      <c r="G42" s="21">
        <f t="shared" si="8"/>
        <v>816100</v>
      </c>
      <c r="H42" s="21">
        <f t="shared" si="8"/>
        <v>693857</v>
      </c>
      <c r="I42" s="21">
        <f t="shared" si="8"/>
        <v>0</v>
      </c>
      <c r="J42" s="21">
        <f t="shared" si="8"/>
        <v>1509957</v>
      </c>
      <c r="K42" s="21">
        <f t="shared" si="8"/>
        <v>629333</v>
      </c>
      <c r="L42" s="21">
        <f t="shared" si="8"/>
        <v>730963</v>
      </c>
      <c r="M42" s="21">
        <f t="shared" si="8"/>
        <v>750767</v>
      </c>
      <c r="N42" s="21">
        <f t="shared" si="8"/>
        <v>2111063</v>
      </c>
      <c r="O42" s="21">
        <f t="shared" si="8"/>
        <v>727222</v>
      </c>
      <c r="P42" s="21">
        <f t="shared" si="8"/>
        <v>757559</v>
      </c>
      <c r="Q42" s="21">
        <f t="shared" si="8"/>
        <v>710185</v>
      </c>
      <c r="R42" s="21">
        <f t="shared" si="8"/>
        <v>2194966</v>
      </c>
      <c r="S42" s="21">
        <f t="shared" si="8"/>
        <v>695144</v>
      </c>
      <c r="T42" s="21">
        <f t="shared" si="8"/>
        <v>694439</v>
      </c>
      <c r="U42" s="21">
        <f t="shared" si="8"/>
        <v>0</v>
      </c>
      <c r="V42" s="21">
        <f t="shared" si="8"/>
        <v>1389583</v>
      </c>
      <c r="W42" s="21">
        <f t="shared" si="8"/>
        <v>7205569</v>
      </c>
      <c r="X42" s="21">
        <f t="shared" si="8"/>
        <v>8152265</v>
      </c>
      <c r="Y42" s="21">
        <f t="shared" si="8"/>
        <v>-946696</v>
      </c>
      <c r="Z42" s="4">
        <f>+IF(X42&lt;&gt;0,+(Y42/X42)*100,0)</f>
        <v>-11.612674514383425</v>
      </c>
      <c r="AA42" s="19">
        <f>SUM(AA43:AA46)</f>
        <v>8152265</v>
      </c>
    </row>
    <row r="43" spans="1:27" ht="12.75">
      <c r="A43" s="5" t="s">
        <v>46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/>
      <c r="AA43" s="22"/>
    </row>
    <row r="44" spans="1:27" ht="12.75">
      <c r="A44" s="5" t="s">
        <v>47</v>
      </c>
      <c r="B44" s="3"/>
      <c r="C44" s="22"/>
      <c r="D44" s="22"/>
      <c r="E44" s="23">
        <v>2304782</v>
      </c>
      <c r="F44" s="24">
        <v>97064</v>
      </c>
      <c r="G44" s="24">
        <v>45230</v>
      </c>
      <c r="H44" s="24"/>
      <c r="I44" s="24"/>
      <c r="J44" s="24">
        <v>45230</v>
      </c>
      <c r="K44" s="24">
        <v>186</v>
      </c>
      <c r="L44" s="24">
        <v>189</v>
      </c>
      <c r="M44" s="24">
        <v>7224</v>
      </c>
      <c r="N44" s="24">
        <v>7599</v>
      </c>
      <c r="O44" s="24"/>
      <c r="P44" s="24">
        <v>15054</v>
      </c>
      <c r="Q44" s="24">
        <v>14508</v>
      </c>
      <c r="R44" s="24">
        <v>29562</v>
      </c>
      <c r="S44" s="24"/>
      <c r="T44" s="24"/>
      <c r="U44" s="24"/>
      <c r="V44" s="24"/>
      <c r="W44" s="24">
        <v>82391</v>
      </c>
      <c r="X44" s="24">
        <v>97064</v>
      </c>
      <c r="Y44" s="24">
        <v>-14673</v>
      </c>
      <c r="Z44" s="6">
        <v>-15.12</v>
      </c>
      <c r="AA44" s="22">
        <v>97064</v>
      </c>
    </row>
    <row r="45" spans="1:27" ht="12.75">
      <c r="A45" s="5" t="s">
        <v>48</v>
      </c>
      <c r="B45" s="3"/>
      <c r="C45" s="25"/>
      <c r="D45" s="25"/>
      <c r="E45" s="26">
        <v>8055201</v>
      </c>
      <c r="F45" s="27">
        <v>8055201</v>
      </c>
      <c r="G45" s="27">
        <v>770870</v>
      </c>
      <c r="H45" s="27">
        <v>693857</v>
      </c>
      <c r="I45" s="27"/>
      <c r="J45" s="27">
        <v>1464727</v>
      </c>
      <c r="K45" s="27">
        <v>629147</v>
      </c>
      <c r="L45" s="27">
        <v>730774</v>
      </c>
      <c r="M45" s="27">
        <v>743543</v>
      </c>
      <c r="N45" s="27">
        <v>2103464</v>
      </c>
      <c r="O45" s="27">
        <v>727222</v>
      </c>
      <c r="P45" s="27">
        <v>742505</v>
      </c>
      <c r="Q45" s="27">
        <v>695677</v>
      </c>
      <c r="R45" s="27">
        <v>2165404</v>
      </c>
      <c r="S45" s="27">
        <v>695144</v>
      </c>
      <c r="T45" s="27">
        <v>694439</v>
      </c>
      <c r="U45" s="27"/>
      <c r="V45" s="27">
        <v>1389583</v>
      </c>
      <c r="W45" s="27">
        <v>7123178</v>
      </c>
      <c r="X45" s="27">
        <v>8055201</v>
      </c>
      <c r="Y45" s="27">
        <v>-932023</v>
      </c>
      <c r="Z45" s="7">
        <v>-11.57</v>
      </c>
      <c r="AA45" s="25">
        <v>8055201</v>
      </c>
    </row>
    <row r="46" spans="1:27" ht="12.75">
      <c r="A46" s="5" t="s">
        <v>49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/>
      <c r="AA46" s="22"/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318192476</v>
      </c>
      <c r="F48" s="42">
        <f t="shared" si="9"/>
        <v>278694360</v>
      </c>
      <c r="G48" s="42">
        <f t="shared" si="9"/>
        <v>18611762</v>
      </c>
      <c r="H48" s="42">
        <f t="shared" si="9"/>
        <v>20370457</v>
      </c>
      <c r="I48" s="42">
        <f t="shared" si="9"/>
        <v>205366</v>
      </c>
      <c r="J48" s="42">
        <f t="shared" si="9"/>
        <v>39187585</v>
      </c>
      <c r="K48" s="42">
        <f t="shared" si="9"/>
        <v>15117834</v>
      </c>
      <c r="L48" s="42">
        <f t="shared" si="9"/>
        <v>17592457</v>
      </c>
      <c r="M48" s="42">
        <f t="shared" si="9"/>
        <v>18171162</v>
      </c>
      <c r="N48" s="42">
        <f t="shared" si="9"/>
        <v>50881453</v>
      </c>
      <c r="O48" s="42">
        <f t="shared" si="9"/>
        <v>17504484</v>
      </c>
      <c r="P48" s="42">
        <f t="shared" si="9"/>
        <v>18456435</v>
      </c>
      <c r="Q48" s="42">
        <f t="shared" si="9"/>
        <v>21493454</v>
      </c>
      <c r="R48" s="42">
        <f t="shared" si="9"/>
        <v>57454373</v>
      </c>
      <c r="S48" s="42">
        <f t="shared" si="9"/>
        <v>18253351</v>
      </c>
      <c r="T48" s="42">
        <f t="shared" si="9"/>
        <v>19207371</v>
      </c>
      <c r="U48" s="42">
        <f t="shared" si="9"/>
        <v>0</v>
      </c>
      <c r="V48" s="42">
        <f t="shared" si="9"/>
        <v>37460722</v>
      </c>
      <c r="W48" s="42">
        <f t="shared" si="9"/>
        <v>184984133</v>
      </c>
      <c r="X48" s="42">
        <f t="shared" si="9"/>
        <v>278694360</v>
      </c>
      <c r="Y48" s="42">
        <f t="shared" si="9"/>
        <v>-93710227</v>
      </c>
      <c r="Z48" s="43">
        <f>+IF(X48&lt;&gt;0,+(Y48/X48)*100,0)</f>
        <v>-33.624730331823</v>
      </c>
      <c r="AA48" s="40">
        <f>+AA28+AA32+AA38+AA42+AA47</f>
        <v>278694360</v>
      </c>
    </row>
    <row r="49" spans="1:27" ht="12.75">
      <c r="A49" s="14" t="s">
        <v>79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27826524</v>
      </c>
      <c r="F49" s="46">
        <f t="shared" si="10"/>
        <v>67340640</v>
      </c>
      <c r="G49" s="46">
        <f t="shared" si="10"/>
        <v>-18611762</v>
      </c>
      <c r="H49" s="46">
        <f t="shared" si="10"/>
        <v>121003522</v>
      </c>
      <c r="I49" s="46">
        <f t="shared" si="10"/>
        <v>-205366</v>
      </c>
      <c r="J49" s="46">
        <f t="shared" si="10"/>
        <v>102186394</v>
      </c>
      <c r="K49" s="46">
        <f t="shared" si="10"/>
        <v>-15116990</v>
      </c>
      <c r="L49" s="46">
        <f t="shared" si="10"/>
        <v>-17592457</v>
      </c>
      <c r="M49" s="46">
        <f t="shared" si="10"/>
        <v>93588735</v>
      </c>
      <c r="N49" s="46">
        <f t="shared" si="10"/>
        <v>60879288</v>
      </c>
      <c r="O49" s="46">
        <f t="shared" si="10"/>
        <v>-17325036</v>
      </c>
      <c r="P49" s="46">
        <f t="shared" si="10"/>
        <v>-18169495</v>
      </c>
      <c r="Q49" s="46">
        <f t="shared" si="10"/>
        <v>63978810</v>
      </c>
      <c r="R49" s="46">
        <f t="shared" si="10"/>
        <v>28484279</v>
      </c>
      <c r="S49" s="46">
        <f t="shared" si="10"/>
        <v>-17946962</v>
      </c>
      <c r="T49" s="46">
        <f t="shared" si="10"/>
        <v>-18981747</v>
      </c>
      <c r="U49" s="46">
        <f t="shared" si="10"/>
        <v>0</v>
      </c>
      <c r="V49" s="46">
        <f t="shared" si="10"/>
        <v>-36928709</v>
      </c>
      <c r="W49" s="46">
        <f t="shared" si="10"/>
        <v>154621252</v>
      </c>
      <c r="X49" s="46">
        <f>IF(F25=F48,0,X25-X48)</f>
        <v>67340640</v>
      </c>
      <c r="Y49" s="46">
        <f t="shared" si="10"/>
        <v>87280612</v>
      </c>
      <c r="Z49" s="47">
        <f>+IF(X49&lt;&gt;0,+(Y49/X49)*100,0)</f>
        <v>129.61060661140138</v>
      </c>
      <c r="AA49" s="44">
        <f>+AA25-AA48</f>
        <v>67340640</v>
      </c>
    </row>
    <row r="50" spans="1:27" ht="12.75">
      <c r="A50" s="16" t="s">
        <v>80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85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94675200</v>
      </c>
      <c r="D5" s="19">
        <f>SUM(D6:D8)</f>
        <v>0</v>
      </c>
      <c r="E5" s="20">
        <f t="shared" si="0"/>
        <v>0</v>
      </c>
      <c r="F5" s="21">
        <f t="shared" si="0"/>
        <v>41223858</v>
      </c>
      <c r="G5" s="21">
        <f t="shared" si="0"/>
        <v>37704430</v>
      </c>
      <c r="H5" s="21">
        <f t="shared" si="0"/>
        <v>0</v>
      </c>
      <c r="I5" s="21">
        <f t="shared" si="0"/>
        <v>0</v>
      </c>
      <c r="J5" s="21">
        <f t="shared" si="0"/>
        <v>37704430</v>
      </c>
      <c r="K5" s="21">
        <f t="shared" si="0"/>
        <v>284651</v>
      </c>
      <c r="L5" s="21">
        <f t="shared" si="0"/>
        <v>176948</v>
      </c>
      <c r="M5" s="21">
        <f t="shared" si="0"/>
        <v>0</v>
      </c>
      <c r="N5" s="21">
        <f t="shared" si="0"/>
        <v>461599</v>
      </c>
      <c r="O5" s="21">
        <f t="shared" si="0"/>
        <v>89318</v>
      </c>
      <c r="P5" s="21">
        <f t="shared" si="0"/>
        <v>304288</v>
      </c>
      <c r="Q5" s="21">
        <f t="shared" si="0"/>
        <v>19167565</v>
      </c>
      <c r="R5" s="21">
        <f t="shared" si="0"/>
        <v>19561171</v>
      </c>
      <c r="S5" s="21">
        <f t="shared" si="0"/>
        <v>362601</v>
      </c>
      <c r="T5" s="21">
        <f t="shared" si="0"/>
        <v>24012510</v>
      </c>
      <c r="U5" s="21">
        <f t="shared" si="0"/>
        <v>0</v>
      </c>
      <c r="V5" s="21">
        <f t="shared" si="0"/>
        <v>24375111</v>
      </c>
      <c r="W5" s="21">
        <f t="shared" si="0"/>
        <v>82102311</v>
      </c>
      <c r="X5" s="21">
        <f t="shared" si="0"/>
        <v>41223858</v>
      </c>
      <c r="Y5" s="21">
        <f t="shared" si="0"/>
        <v>40878453</v>
      </c>
      <c r="Z5" s="4">
        <f>+IF(X5&lt;&gt;0,+(Y5/X5)*100,0)</f>
        <v>99.16212354505976</v>
      </c>
      <c r="AA5" s="19">
        <f>SUM(AA6:AA8)</f>
        <v>41223858</v>
      </c>
    </row>
    <row r="6" spans="1:27" ht="12.75">
      <c r="A6" s="5" t="s">
        <v>32</v>
      </c>
      <c r="B6" s="3"/>
      <c r="C6" s="22">
        <v>34042152</v>
      </c>
      <c r="D6" s="22"/>
      <c r="E6" s="23"/>
      <c r="F6" s="24">
        <v>37879642</v>
      </c>
      <c r="G6" s="24">
        <v>21666054</v>
      </c>
      <c r="H6" s="24"/>
      <c r="I6" s="24"/>
      <c r="J6" s="24">
        <v>21666054</v>
      </c>
      <c r="K6" s="24"/>
      <c r="L6" s="24"/>
      <c r="M6" s="24"/>
      <c r="N6" s="24"/>
      <c r="O6" s="24"/>
      <c r="P6" s="24"/>
      <c r="Q6" s="24">
        <v>12388531</v>
      </c>
      <c r="R6" s="24">
        <v>12388531</v>
      </c>
      <c r="S6" s="24"/>
      <c r="T6" s="24">
        <v>16213590</v>
      </c>
      <c r="U6" s="24"/>
      <c r="V6" s="24">
        <v>16213590</v>
      </c>
      <c r="W6" s="24">
        <v>50268175</v>
      </c>
      <c r="X6" s="24">
        <v>37879642</v>
      </c>
      <c r="Y6" s="24">
        <v>12388533</v>
      </c>
      <c r="Z6" s="6">
        <v>32.7</v>
      </c>
      <c r="AA6" s="22">
        <v>37879642</v>
      </c>
    </row>
    <row r="7" spans="1:27" ht="12.75">
      <c r="A7" s="5" t="s">
        <v>33</v>
      </c>
      <c r="B7" s="3"/>
      <c r="C7" s="25">
        <v>60633048</v>
      </c>
      <c r="D7" s="25"/>
      <c r="E7" s="26"/>
      <c r="F7" s="27">
        <v>3344216</v>
      </c>
      <c r="G7" s="27">
        <v>16038376</v>
      </c>
      <c r="H7" s="27"/>
      <c r="I7" s="27"/>
      <c r="J7" s="27">
        <v>16038376</v>
      </c>
      <c r="K7" s="27">
        <v>284651</v>
      </c>
      <c r="L7" s="27">
        <v>176948</v>
      </c>
      <c r="M7" s="27"/>
      <c r="N7" s="27">
        <v>461599</v>
      </c>
      <c r="O7" s="27">
        <v>89318</v>
      </c>
      <c r="P7" s="27">
        <v>304288</v>
      </c>
      <c r="Q7" s="27">
        <v>6779034</v>
      </c>
      <c r="R7" s="27">
        <v>7172640</v>
      </c>
      <c r="S7" s="27">
        <v>362601</v>
      </c>
      <c r="T7" s="27">
        <v>7798920</v>
      </c>
      <c r="U7" s="27"/>
      <c r="V7" s="27">
        <v>8161521</v>
      </c>
      <c r="W7" s="27">
        <v>31834136</v>
      </c>
      <c r="X7" s="27">
        <v>3344216</v>
      </c>
      <c r="Y7" s="27">
        <v>28489920</v>
      </c>
      <c r="Z7" s="7">
        <v>851.92</v>
      </c>
      <c r="AA7" s="25">
        <v>3344216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18331886</v>
      </c>
      <c r="D9" s="19">
        <f>SUM(D10:D14)</f>
        <v>0</v>
      </c>
      <c r="E9" s="20">
        <f t="shared" si="1"/>
        <v>0</v>
      </c>
      <c r="F9" s="21">
        <f t="shared" si="1"/>
        <v>10824710</v>
      </c>
      <c r="G9" s="21">
        <f t="shared" si="1"/>
        <v>3775515</v>
      </c>
      <c r="H9" s="21">
        <f t="shared" si="1"/>
        <v>0</v>
      </c>
      <c r="I9" s="21">
        <f t="shared" si="1"/>
        <v>0</v>
      </c>
      <c r="J9" s="21">
        <f t="shared" si="1"/>
        <v>3775515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5696932</v>
      </c>
      <c r="R9" s="21">
        <f t="shared" si="1"/>
        <v>5696932</v>
      </c>
      <c r="S9" s="21">
        <f t="shared" si="1"/>
        <v>0</v>
      </c>
      <c r="T9" s="21">
        <f t="shared" si="1"/>
        <v>7049195</v>
      </c>
      <c r="U9" s="21">
        <f t="shared" si="1"/>
        <v>0</v>
      </c>
      <c r="V9" s="21">
        <f t="shared" si="1"/>
        <v>7049195</v>
      </c>
      <c r="W9" s="21">
        <f t="shared" si="1"/>
        <v>16521642</v>
      </c>
      <c r="X9" s="21">
        <f t="shared" si="1"/>
        <v>10824710</v>
      </c>
      <c r="Y9" s="21">
        <f t="shared" si="1"/>
        <v>5696932</v>
      </c>
      <c r="Z9" s="4">
        <f>+IF(X9&lt;&gt;0,+(Y9/X9)*100,0)</f>
        <v>52.628957265367845</v>
      </c>
      <c r="AA9" s="19">
        <f>SUM(AA10:AA14)</f>
        <v>10824710</v>
      </c>
    </row>
    <row r="10" spans="1:27" ht="12.75">
      <c r="A10" s="5" t="s">
        <v>36</v>
      </c>
      <c r="B10" s="3"/>
      <c r="C10" s="22">
        <v>8062244</v>
      </c>
      <c r="D10" s="22"/>
      <c r="E10" s="23"/>
      <c r="F10" s="24">
        <v>6600887</v>
      </c>
      <c r="G10" s="24">
        <v>3775515</v>
      </c>
      <c r="H10" s="24"/>
      <c r="I10" s="24"/>
      <c r="J10" s="24">
        <v>3775515</v>
      </c>
      <c r="K10" s="24"/>
      <c r="L10" s="24"/>
      <c r="M10" s="24"/>
      <c r="N10" s="24"/>
      <c r="O10" s="24"/>
      <c r="P10" s="24"/>
      <c r="Q10" s="24"/>
      <c r="R10" s="24"/>
      <c r="S10" s="24"/>
      <c r="T10" s="24">
        <v>2825372</v>
      </c>
      <c r="U10" s="24"/>
      <c r="V10" s="24">
        <v>2825372</v>
      </c>
      <c r="W10" s="24">
        <v>6600887</v>
      </c>
      <c r="X10" s="24">
        <v>6600887</v>
      </c>
      <c r="Y10" s="24"/>
      <c r="Z10" s="6"/>
      <c r="AA10" s="22">
        <v>6600887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>
        <v>2265338</v>
      </c>
      <c r="R11" s="24">
        <v>2265338</v>
      </c>
      <c r="S11" s="24"/>
      <c r="T11" s="24"/>
      <c r="U11" s="24"/>
      <c r="V11" s="24"/>
      <c r="W11" s="24">
        <v>2265338</v>
      </c>
      <c r="X11" s="24"/>
      <c r="Y11" s="24">
        <v>2265338</v>
      </c>
      <c r="Z11" s="6"/>
      <c r="AA11" s="22"/>
    </row>
    <row r="12" spans="1:27" ht="12.75">
      <c r="A12" s="5" t="s">
        <v>38</v>
      </c>
      <c r="B12" s="3"/>
      <c r="C12" s="22">
        <v>10269642</v>
      </c>
      <c r="D12" s="22"/>
      <c r="E12" s="23"/>
      <c r="F12" s="24">
        <v>4223823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>
        <v>3431594</v>
      </c>
      <c r="R12" s="24">
        <v>3431594</v>
      </c>
      <c r="S12" s="24"/>
      <c r="T12" s="24">
        <v>4223823</v>
      </c>
      <c r="U12" s="24"/>
      <c r="V12" s="24">
        <v>4223823</v>
      </c>
      <c r="W12" s="24">
        <v>7655417</v>
      </c>
      <c r="X12" s="24">
        <v>4223823</v>
      </c>
      <c r="Y12" s="24">
        <v>3431594</v>
      </c>
      <c r="Z12" s="6">
        <v>81.24</v>
      </c>
      <c r="AA12" s="22">
        <v>4223823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59994535</v>
      </c>
      <c r="D15" s="19">
        <f>SUM(D16:D18)</f>
        <v>0</v>
      </c>
      <c r="E15" s="20">
        <f t="shared" si="2"/>
        <v>0</v>
      </c>
      <c r="F15" s="21">
        <f t="shared" si="2"/>
        <v>22140551</v>
      </c>
      <c r="G15" s="21">
        <f t="shared" si="2"/>
        <v>11022471</v>
      </c>
      <c r="H15" s="21">
        <f t="shared" si="2"/>
        <v>0</v>
      </c>
      <c r="I15" s="21">
        <f t="shared" si="2"/>
        <v>0</v>
      </c>
      <c r="J15" s="21">
        <f t="shared" si="2"/>
        <v>11022471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6813582</v>
      </c>
      <c r="R15" s="21">
        <f t="shared" si="2"/>
        <v>6813582</v>
      </c>
      <c r="S15" s="21">
        <f t="shared" si="2"/>
        <v>0</v>
      </c>
      <c r="T15" s="21">
        <f t="shared" si="2"/>
        <v>9745245</v>
      </c>
      <c r="U15" s="21">
        <f t="shared" si="2"/>
        <v>0</v>
      </c>
      <c r="V15" s="21">
        <f t="shared" si="2"/>
        <v>9745245</v>
      </c>
      <c r="W15" s="21">
        <f t="shared" si="2"/>
        <v>27581298</v>
      </c>
      <c r="X15" s="21">
        <f t="shared" si="2"/>
        <v>22140551</v>
      </c>
      <c r="Y15" s="21">
        <f t="shared" si="2"/>
        <v>5440747</v>
      </c>
      <c r="Z15" s="4">
        <f>+IF(X15&lt;&gt;0,+(Y15/X15)*100,0)</f>
        <v>24.573674792465646</v>
      </c>
      <c r="AA15" s="19">
        <f>SUM(AA16:AA18)</f>
        <v>22140551</v>
      </c>
    </row>
    <row r="16" spans="1:27" ht="12.75">
      <c r="A16" s="5" t="s">
        <v>42</v>
      </c>
      <c r="B16" s="3"/>
      <c r="C16" s="22">
        <v>59994535</v>
      </c>
      <c r="D16" s="22"/>
      <c r="E16" s="23"/>
      <c r="F16" s="24">
        <v>22140551</v>
      </c>
      <c r="G16" s="24">
        <v>11022471</v>
      </c>
      <c r="H16" s="24"/>
      <c r="I16" s="24"/>
      <c r="J16" s="24">
        <v>11022471</v>
      </c>
      <c r="K16" s="24"/>
      <c r="L16" s="24"/>
      <c r="M16" s="24"/>
      <c r="N16" s="24"/>
      <c r="O16" s="24"/>
      <c r="P16" s="24"/>
      <c r="Q16" s="24">
        <v>6813582</v>
      </c>
      <c r="R16" s="24">
        <v>6813582</v>
      </c>
      <c r="S16" s="24"/>
      <c r="T16" s="24">
        <v>9745245</v>
      </c>
      <c r="U16" s="24"/>
      <c r="V16" s="24">
        <v>9745245</v>
      </c>
      <c r="W16" s="24">
        <v>27581298</v>
      </c>
      <c r="X16" s="24">
        <v>22140551</v>
      </c>
      <c r="Y16" s="24">
        <v>5440747</v>
      </c>
      <c r="Z16" s="6">
        <v>24.57</v>
      </c>
      <c r="AA16" s="22">
        <v>22140551</v>
      </c>
    </row>
    <row r="17" spans="1:27" ht="12.75">
      <c r="A17" s="5" t="s">
        <v>43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/>
      <c r="AA17" s="22"/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2.75">
      <c r="A20" s="5" t="s">
        <v>46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/>
      <c r="AA20" s="22"/>
    </row>
    <row r="21" spans="1:27" ht="12.75">
      <c r="A21" s="5" t="s">
        <v>47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/>
      <c r="AA21" s="22"/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25"/>
    </row>
    <row r="23" spans="1:27" ht="12.75">
      <c r="A23" s="5" t="s">
        <v>49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/>
      <c r="AA23" s="22"/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173001621</v>
      </c>
      <c r="D25" s="40">
        <f>+D5+D9+D15+D19+D24</f>
        <v>0</v>
      </c>
      <c r="E25" s="41">
        <f t="shared" si="4"/>
        <v>0</v>
      </c>
      <c r="F25" s="42">
        <f t="shared" si="4"/>
        <v>74189119</v>
      </c>
      <c r="G25" s="42">
        <f t="shared" si="4"/>
        <v>52502416</v>
      </c>
      <c r="H25" s="42">
        <f t="shared" si="4"/>
        <v>0</v>
      </c>
      <c r="I25" s="42">
        <f t="shared" si="4"/>
        <v>0</v>
      </c>
      <c r="J25" s="42">
        <f t="shared" si="4"/>
        <v>52502416</v>
      </c>
      <c r="K25" s="42">
        <f t="shared" si="4"/>
        <v>284651</v>
      </c>
      <c r="L25" s="42">
        <f t="shared" si="4"/>
        <v>176948</v>
      </c>
      <c r="M25" s="42">
        <f t="shared" si="4"/>
        <v>0</v>
      </c>
      <c r="N25" s="42">
        <f t="shared" si="4"/>
        <v>461599</v>
      </c>
      <c r="O25" s="42">
        <f t="shared" si="4"/>
        <v>89318</v>
      </c>
      <c r="P25" s="42">
        <f t="shared" si="4"/>
        <v>304288</v>
      </c>
      <c r="Q25" s="42">
        <f t="shared" si="4"/>
        <v>31678079</v>
      </c>
      <c r="R25" s="42">
        <f t="shared" si="4"/>
        <v>32071685</v>
      </c>
      <c r="S25" s="42">
        <f t="shared" si="4"/>
        <v>362601</v>
      </c>
      <c r="T25" s="42">
        <f t="shared" si="4"/>
        <v>40806950</v>
      </c>
      <c r="U25" s="42">
        <f t="shared" si="4"/>
        <v>0</v>
      </c>
      <c r="V25" s="42">
        <f t="shared" si="4"/>
        <v>41169551</v>
      </c>
      <c r="W25" s="42">
        <f t="shared" si="4"/>
        <v>126205251</v>
      </c>
      <c r="X25" s="42">
        <f t="shared" si="4"/>
        <v>74189119</v>
      </c>
      <c r="Y25" s="42">
        <f t="shared" si="4"/>
        <v>52016132</v>
      </c>
      <c r="Z25" s="43">
        <f>+IF(X25&lt;&gt;0,+(Y25/X25)*100,0)</f>
        <v>70.11288542191747</v>
      </c>
      <c r="AA25" s="40">
        <f>+AA5+AA9+AA15+AA19+AA24</f>
        <v>74189119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92440253</v>
      </c>
      <c r="D28" s="19">
        <f>SUM(D29:D31)</f>
        <v>0</v>
      </c>
      <c r="E28" s="20">
        <f t="shared" si="5"/>
        <v>107992991</v>
      </c>
      <c r="F28" s="21">
        <f t="shared" si="5"/>
        <v>102875783</v>
      </c>
      <c r="G28" s="21">
        <f t="shared" si="5"/>
        <v>8579842</v>
      </c>
      <c r="H28" s="21">
        <f t="shared" si="5"/>
        <v>0</v>
      </c>
      <c r="I28" s="21">
        <f t="shared" si="5"/>
        <v>0</v>
      </c>
      <c r="J28" s="21">
        <f t="shared" si="5"/>
        <v>8579842</v>
      </c>
      <c r="K28" s="21">
        <f t="shared" si="5"/>
        <v>6720348</v>
      </c>
      <c r="L28" s="21">
        <f t="shared" si="5"/>
        <v>10505561</v>
      </c>
      <c r="M28" s="21">
        <f t="shared" si="5"/>
        <v>0</v>
      </c>
      <c r="N28" s="21">
        <f t="shared" si="5"/>
        <v>17225909</v>
      </c>
      <c r="O28" s="21">
        <f t="shared" si="5"/>
        <v>375446</v>
      </c>
      <c r="P28" s="21">
        <f t="shared" si="5"/>
        <v>5196673</v>
      </c>
      <c r="Q28" s="21">
        <f t="shared" si="5"/>
        <v>6540178</v>
      </c>
      <c r="R28" s="21">
        <f t="shared" si="5"/>
        <v>12112297</v>
      </c>
      <c r="S28" s="21">
        <f t="shared" si="5"/>
        <v>6279982</v>
      </c>
      <c r="T28" s="21">
        <f t="shared" si="5"/>
        <v>28255394</v>
      </c>
      <c r="U28" s="21">
        <f t="shared" si="5"/>
        <v>0</v>
      </c>
      <c r="V28" s="21">
        <f t="shared" si="5"/>
        <v>34535376</v>
      </c>
      <c r="W28" s="21">
        <f t="shared" si="5"/>
        <v>72453424</v>
      </c>
      <c r="X28" s="21">
        <f t="shared" si="5"/>
        <v>102875783</v>
      </c>
      <c r="Y28" s="21">
        <f t="shared" si="5"/>
        <v>-30422359</v>
      </c>
      <c r="Z28" s="4">
        <f>+IF(X28&lt;&gt;0,+(Y28/X28)*100,0)</f>
        <v>-29.571934339493676</v>
      </c>
      <c r="AA28" s="19">
        <f>SUM(AA29:AA31)</f>
        <v>102875783</v>
      </c>
    </row>
    <row r="29" spans="1:27" ht="12.75">
      <c r="A29" s="5" t="s">
        <v>32</v>
      </c>
      <c r="B29" s="3"/>
      <c r="C29" s="22">
        <v>32988517</v>
      </c>
      <c r="D29" s="22"/>
      <c r="E29" s="23">
        <v>46678140</v>
      </c>
      <c r="F29" s="24">
        <v>49859544</v>
      </c>
      <c r="G29" s="24">
        <v>2724716</v>
      </c>
      <c r="H29" s="24"/>
      <c r="I29" s="24"/>
      <c r="J29" s="24">
        <v>2724716</v>
      </c>
      <c r="K29" s="24">
        <v>3304291</v>
      </c>
      <c r="L29" s="24">
        <v>4649476</v>
      </c>
      <c r="M29" s="24"/>
      <c r="N29" s="24">
        <v>7953767</v>
      </c>
      <c r="O29" s="24">
        <v>190374</v>
      </c>
      <c r="P29" s="24">
        <v>2655476</v>
      </c>
      <c r="Q29" s="24">
        <v>3953396</v>
      </c>
      <c r="R29" s="24">
        <v>6799246</v>
      </c>
      <c r="S29" s="24">
        <v>3585053</v>
      </c>
      <c r="T29" s="24">
        <v>12915210</v>
      </c>
      <c r="U29" s="24"/>
      <c r="V29" s="24">
        <v>16500263</v>
      </c>
      <c r="W29" s="24">
        <v>33977992</v>
      </c>
      <c r="X29" s="24">
        <v>49859544</v>
      </c>
      <c r="Y29" s="24">
        <v>-15881552</v>
      </c>
      <c r="Z29" s="6">
        <v>-31.85</v>
      </c>
      <c r="AA29" s="22">
        <v>49859544</v>
      </c>
    </row>
    <row r="30" spans="1:27" ht="12.75">
      <c r="A30" s="5" t="s">
        <v>33</v>
      </c>
      <c r="B30" s="3"/>
      <c r="C30" s="25">
        <v>59451736</v>
      </c>
      <c r="D30" s="25"/>
      <c r="E30" s="26">
        <v>61314851</v>
      </c>
      <c r="F30" s="27">
        <v>53016239</v>
      </c>
      <c r="G30" s="27">
        <v>5855126</v>
      </c>
      <c r="H30" s="27"/>
      <c r="I30" s="27"/>
      <c r="J30" s="27">
        <v>5855126</v>
      </c>
      <c r="K30" s="27">
        <v>3416057</v>
      </c>
      <c r="L30" s="27">
        <v>5856085</v>
      </c>
      <c r="M30" s="27"/>
      <c r="N30" s="27">
        <v>9272142</v>
      </c>
      <c r="O30" s="27">
        <v>185072</v>
      </c>
      <c r="P30" s="27">
        <v>2541197</v>
      </c>
      <c r="Q30" s="27">
        <v>2586782</v>
      </c>
      <c r="R30" s="27">
        <v>5313051</v>
      </c>
      <c r="S30" s="27">
        <v>2694929</v>
      </c>
      <c r="T30" s="27">
        <v>15340184</v>
      </c>
      <c r="U30" s="27"/>
      <c r="V30" s="27">
        <v>18035113</v>
      </c>
      <c r="W30" s="27">
        <v>38475432</v>
      </c>
      <c r="X30" s="27">
        <v>53016239</v>
      </c>
      <c r="Y30" s="27">
        <v>-14540807</v>
      </c>
      <c r="Z30" s="7">
        <v>-27.43</v>
      </c>
      <c r="AA30" s="25">
        <v>53016239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17970282</v>
      </c>
      <c r="D32" s="19">
        <f>SUM(D33:D37)</f>
        <v>0</v>
      </c>
      <c r="E32" s="20">
        <f t="shared" si="6"/>
        <v>22185827</v>
      </c>
      <c r="F32" s="21">
        <f t="shared" si="6"/>
        <v>23173495</v>
      </c>
      <c r="G32" s="21">
        <f t="shared" si="6"/>
        <v>1725920</v>
      </c>
      <c r="H32" s="21">
        <f t="shared" si="6"/>
        <v>0</v>
      </c>
      <c r="I32" s="21">
        <f t="shared" si="6"/>
        <v>0</v>
      </c>
      <c r="J32" s="21">
        <f t="shared" si="6"/>
        <v>1725920</v>
      </c>
      <c r="K32" s="21">
        <f t="shared" si="6"/>
        <v>1910526</v>
      </c>
      <c r="L32" s="21">
        <f t="shared" si="6"/>
        <v>2632440</v>
      </c>
      <c r="M32" s="21">
        <f t="shared" si="6"/>
        <v>0</v>
      </c>
      <c r="N32" s="21">
        <f t="shared" si="6"/>
        <v>4542966</v>
      </c>
      <c r="O32" s="21">
        <f t="shared" si="6"/>
        <v>3000</v>
      </c>
      <c r="P32" s="21">
        <f t="shared" si="6"/>
        <v>1499729</v>
      </c>
      <c r="Q32" s="21">
        <f t="shared" si="6"/>
        <v>1569736</v>
      </c>
      <c r="R32" s="21">
        <f t="shared" si="6"/>
        <v>3072465</v>
      </c>
      <c r="S32" s="21">
        <f t="shared" si="6"/>
        <v>1493806</v>
      </c>
      <c r="T32" s="21">
        <f t="shared" si="6"/>
        <v>6712319</v>
      </c>
      <c r="U32" s="21">
        <f t="shared" si="6"/>
        <v>0</v>
      </c>
      <c r="V32" s="21">
        <f t="shared" si="6"/>
        <v>8206125</v>
      </c>
      <c r="W32" s="21">
        <f t="shared" si="6"/>
        <v>17547476</v>
      </c>
      <c r="X32" s="21">
        <f t="shared" si="6"/>
        <v>23173495</v>
      </c>
      <c r="Y32" s="21">
        <f t="shared" si="6"/>
        <v>-5626019</v>
      </c>
      <c r="Z32" s="4">
        <f>+IF(X32&lt;&gt;0,+(Y32/X32)*100,0)</f>
        <v>-24.27781825745318</v>
      </c>
      <c r="AA32" s="19">
        <f>SUM(AA33:AA37)</f>
        <v>23173495</v>
      </c>
    </row>
    <row r="33" spans="1:27" ht="12.75">
      <c r="A33" s="5" t="s">
        <v>36</v>
      </c>
      <c r="B33" s="3"/>
      <c r="C33" s="22">
        <v>8101143</v>
      </c>
      <c r="D33" s="22"/>
      <c r="E33" s="23">
        <v>9351540</v>
      </c>
      <c r="F33" s="24">
        <v>9940265</v>
      </c>
      <c r="G33" s="24">
        <v>736183</v>
      </c>
      <c r="H33" s="24"/>
      <c r="I33" s="24"/>
      <c r="J33" s="24">
        <v>736183</v>
      </c>
      <c r="K33" s="24">
        <v>690251</v>
      </c>
      <c r="L33" s="24">
        <v>1117247</v>
      </c>
      <c r="M33" s="24"/>
      <c r="N33" s="24">
        <v>1807498</v>
      </c>
      <c r="O33" s="24">
        <v>3000</v>
      </c>
      <c r="P33" s="24">
        <v>650333</v>
      </c>
      <c r="Q33" s="24"/>
      <c r="R33" s="24">
        <v>653333</v>
      </c>
      <c r="S33" s="24">
        <v>639679</v>
      </c>
      <c r="T33" s="24">
        <v>2745996</v>
      </c>
      <c r="U33" s="24"/>
      <c r="V33" s="24">
        <v>3385675</v>
      </c>
      <c r="W33" s="24">
        <v>6582689</v>
      </c>
      <c r="X33" s="24">
        <v>9940265</v>
      </c>
      <c r="Y33" s="24">
        <v>-3357576</v>
      </c>
      <c r="Z33" s="6">
        <v>-33.78</v>
      </c>
      <c r="AA33" s="22">
        <v>9940265</v>
      </c>
    </row>
    <row r="34" spans="1:27" ht="12.75">
      <c r="A34" s="5" t="s">
        <v>37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>
        <v>687984</v>
      </c>
      <c r="R34" s="24">
        <v>687984</v>
      </c>
      <c r="S34" s="24"/>
      <c r="T34" s="24"/>
      <c r="U34" s="24"/>
      <c r="V34" s="24"/>
      <c r="W34" s="24">
        <v>687984</v>
      </c>
      <c r="X34" s="24"/>
      <c r="Y34" s="24">
        <v>687984</v>
      </c>
      <c r="Z34" s="6"/>
      <c r="AA34" s="22"/>
    </row>
    <row r="35" spans="1:27" ht="12.75">
      <c r="A35" s="5" t="s">
        <v>38</v>
      </c>
      <c r="B35" s="3"/>
      <c r="C35" s="22">
        <v>9869139</v>
      </c>
      <c r="D35" s="22"/>
      <c r="E35" s="23">
        <v>12834287</v>
      </c>
      <c r="F35" s="24">
        <v>13233230</v>
      </c>
      <c r="G35" s="24">
        <v>989737</v>
      </c>
      <c r="H35" s="24"/>
      <c r="I35" s="24"/>
      <c r="J35" s="24">
        <v>989737</v>
      </c>
      <c r="K35" s="24">
        <v>1220275</v>
      </c>
      <c r="L35" s="24">
        <v>1515193</v>
      </c>
      <c r="M35" s="24"/>
      <c r="N35" s="24">
        <v>2735468</v>
      </c>
      <c r="O35" s="24"/>
      <c r="P35" s="24">
        <v>849396</v>
      </c>
      <c r="Q35" s="24">
        <v>881752</v>
      </c>
      <c r="R35" s="24">
        <v>1731148</v>
      </c>
      <c r="S35" s="24">
        <v>854127</v>
      </c>
      <c r="T35" s="24">
        <v>3966323</v>
      </c>
      <c r="U35" s="24"/>
      <c r="V35" s="24">
        <v>4820450</v>
      </c>
      <c r="W35" s="24">
        <v>10276803</v>
      </c>
      <c r="X35" s="24">
        <v>13233230</v>
      </c>
      <c r="Y35" s="24">
        <v>-2956427</v>
      </c>
      <c r="Z35" s="6">
        <v>-22.34</v>
      </c>
      <c r="AA35" s="22">
        <v>13233230</v>
      </c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24664596</v>
      </c>
      <c r="D38" s="19">
        <f>SUM(D39:D41)</f>
        <v>0</v>
      </c>
      <c r="E38" s="20">
        <f t="shared" si="7"/>
        <v>22332527</v>
      </c>
      <c r="F38" s="21">
        <f t="shared" si="7"/>
        <v>19539015</v>
      </c>
      <c r="G38" s="21">
        <f t="shared" si="7"/>
        <v>2130252</v>
      </c>
      <c r="H38" s="21">
        <f t="shared" si="7"/>
        <v>0</v>
      </c>
      <c r="I38" s="21">
        <f t="shared" si="7"/>
        <v>0</v>
      </c>
      <c r="J38" s="21">
        <f t="shared" si="7"/>
        <v>2130252</v>
      </c>
      <c r="K38" s="21">
        <f t="shared" si="7"/>
        <v>2206092</v>
      </c>
      <c r="L38" s="21">
        <f t="shared" si="7"/>
        <v>1762582</v>
      </c>
      <c r="M38" s="21">
        <f t="shared" si="7"/>
        <v>0</v>
      </c>
      <c r="N38" s="21">
        <f t="shared" si="7"/>
        <v>3968674</v>
      </c>
      <c r="O38" s="21">
        <f t="shared" si="7"/>
        <v>34400</v>
      </c>
      <c r="P38" s="21">
        <f t="shared" si="7"/>
        <v>1646635</v>
      </c>
      <c r="Q38" s="21">
        <f t="shared" si="7"/>
        <v>2277325</v>
      </c>
      <c r="R38" s="21">
        <f t="shared" si="7"/>
        <v>3958360</v>
      </c>
      <c r="S38" s="21">
        <f t="shared" si="7"/>
        <v>1540045</v>
      </c>
      <c r="T38" s="21">
        <f t="shared" si="7"/>
        <v>8518860</v>
      </c>
      <c r="U38" s="21">
        <f t="shared" si="7"/>
        <v>0</v>
      </c>
      <c r="V38" s="21">
        <f t="shared" si="7"/>
        <v>10058905</v>
      </c>
      <c r="W38" s="21">
        <f t="shared" si="7"/>
        <v>20116191</v>
      </c>
      <c r="X38" s="21">
        <f t="shared" si="7"/>
        <v>19539015</v>
      </c>
      <c r="Y38" s="21">
        <f t="shared" si="7"/>
        <v>577176</v>
      </c>
      <c r="Z38" s="4">
        <f>+IF(X38&lt;&gt;0,+(Y38/X38)*100,0)</f>
        <v>2.9539667173601125</v>
      </c>
      <c r="AA38" s="19">
        <f>SUM(AA39:AA41)</f>
        <v>19539015</v>
      </c>
    </row>
    <row r="39" spans="1:27" ht="12.75">
      <c r="A39" s="5" t="s">
        <v>42</v>
      </c>
      <c r="B39" s="3"/>
      <c r="C39" s="22">
        <v>24664596</v>
      </c>
      <c r="D39" s="22"/>
      <c r="E39" s="23">
        <v>22332527</v>
      </c>
      <c r="F39" s="24">
        <v>19539015</v>
      </c>
      <c r="G39" s="24">
        <v>2130252</v>
      </c>
      <c r="H39" s="24"/>
      <c r="I39" s="24"/>
      <c r="J39" s="24">
        <v>2130252</v>
      </c>
      <c r="K39" s="24">
        <v>2206092</v>
      </c>
      <c r="L39" s="24">
        <v>1762582</v>
      </c>
      <c r="M39" s="24"/>
      <c r="N39" s="24">
        <v>3968674</v>
      </c>
      <c r="O39" s="24">
        <v>34400</v>
      </c>
      <c r="P39" s="24">
        <v>1646635</v>
      </c>
      <c r="Q39" s="24">
        <v>2277325</v>
      </c>
      <c r="R39" s="24">
        <v>3958360</v>
      </c>
      <c r="S39" s="24">
        <v>1540045</v>
      </c>
      <c r="T39" s="24">
        <v>8518860</v>
      </c>
      <c r="U39" s="24"/>
      <c r="V39" s="24">
        <v>10058905</v>
      </c>
      <c r="W39" s="24">
        <v>20116191</v>
      </c>
      <c r="X39" s="24">
        <v>19539015</v>
      </c>
      <c r="Y39" s="24">
        <v>577176</v>
      </c>
      <c r="Z39" s="6">
        <v>2.95</v>
      </c>
      <c r="AA39" s="22">
        <v>19539015</v>
      </c>
    </row>
    <row r="40" spans="1:27" ht="12.75">
      <c r="A40" s="5" t="s">
        <v>43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/>
      <c r="AA40" s="22"/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2878796</v>
      </c>
      <c r="D42" s="19">
        <f>SUM(D43:D46)</f>
        <v>0</v>
      </c>
      <c r="E42" s="20">
        <f t="shared" si="8"/>
        <v>3000000</v>
      </c>
      <c r="F42" s="21">
        <f t="shared" si="8"/>
        <v>2400000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1135707</v>
      </c>
      <c r="M42" s="21">
        <f t="shared" si="8"/>
        <v>0</v>
      </c>
      <c r="N42" s="21">
        <f t="shared" si="8"/>
        <v>1135707</v>
      </c>
      <c r="O42" s="21">
        <f t="shared" si="8"/>
        <v>380819</v>
      </c>
      <c r="P42" s="21">
        <f t="shared" si="8"/>
        <v>376728</v>
      </c>
      <c r="Q42" s="21">
        <f t="shared" si="8"/>
        <v>382463</v>
      </c>
      <c r="R42" s="21">
        <f t="shared" si="8"/>
        <v>1140010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2275717</v>
      </c>
      <c r="X42" s="21">
        <f t="shared" si="8"/>
        <v>2400000</v>
      </c>
      <c r="Y42" s="21">
        <f t="shared" si="8"/>
        <v>-124283</v>
      </c>
      <c r="Z42" s="4">
        <f>+IF(X42&lt;&gt;0,+(Y42/X42)*100,0)</f>
        <v>-5.178458333333333</v>
      </c>
      <c r="AA42" s="19">
        <f>SUM(AA43:AA46)</f>
        <v>2400000</v>
      </c>
    </row>
    <row r="43" spans="1:27" ht="12.75">
      <c r="A43" s="5" t="s">
        <v>46</v>
      </c>
      <c r="B43" s="3"/>
      <c r="C43" s="22">
        <v>2878796</v>
      </c>
      <c r="D43" s="22"/>
      <c r="E43" s="23">
        <v>3000000</v>
      </c>
      <c r="F43" s="24">
        <v>2400000</v>
      </c>
      <c r="G43" s="24"/>
      <c r="H43" s="24"/>
      <c r="I43" s="24"/>
      <c r="J43" s="24"/>
      <c r="K43" s="24"/>
      <c r="L43" s="24">
        <v>1135707</v>
      </c>
      <c r="M43" s="24"/>
      <c r="N43" s="24">
        <v>1135707</v>
      </c>
      <c r="O43" s="24">
        <v>380819</v>
      </c>
      <c r="P43" s="24">
        <v>376728</v>
      </c>
      <c r="Q43" s="24">
        <v>382463</v>
      </c>
      <c r="R43" s="24">
        <v>1140010</v>
      </c>
      <c r="S43" s="24"/>
      <c r="T43" s="24"/>
      <c r="U43" s="24"/>
      <c r="V43" s="24"/>
      <c r="W43" s="24">
        <v>2275717</v>
      </c>
      <c r="X43" s="24">
        <v>2400000</v>
      </c>
      <c r="Y43" s="24">
        <v>-124283</v>
      </c>
      <c r="Z43" s="6">
        <v>-5.18</v>
      </c>
      <c r="AA43" s="22">
        <v>2400000</v>
      </c>
    </row>
    <row r="44" spans="1:27" ht="12.75">
      <c r="A44" s="5" t="s">
        <v>47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/>
      <c r="AA44" s="22"/>
    </row>
    <row r="45" spans="1:27" ht="12.75">
      <c r="A45" s="5" t="s">
        <v>48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/>
      <c r="AA45" s="25"/>
    </row>
    <row r="46" spans="1:27" ht="12.75">
      <c r="A46" s="5" t="s">
        <v>49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/>
      <c r="AA46" s="22"/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137953927</v>
      </c>
      <c r="D48" s="40">
        <f>+D28+D32+D38+D42+D47</f>
        <v>0</v>
      </c>
      <c r="E48" s="41">
        <f t="shared" si="9"/>
        <v>155511345</v>
      </c>
      <c r="F48" s="42">
        <f t="shared" si="9"/>
        <v>147988293</v>
      </c>
      <c r="G48" s="42">
        <f t="shared" si="9"/>
        <v>12436014</v>
      </c>
      <c r="H48" s="42">
        <f t="shared" si="9"/>
        <v>0</v>
      </c>
      <c r="I48" s="42">
        <f t="shared" si="9"/>
        <v>0</v>
      </c>
      <c r="J48" s="42">
        <f t="shared" si="9"/>
        <v>12436014</v>
      </c>
      <c r="K48" s="42">
        <f t="shared" si="9"/>
        <v>10836966</v>
      </c>
      <c r="L48" s="42">
        <f t="shared" si="9"/>
        <v>16036290</v>
      </c>
      <c r="M48" s="42">
        <f t="shared" si="9"/>
        <v>0</v>
      </c>
      <c r="N48" s="42">
        <f t="shared" si="9"/>
        <v>26873256</v>
      </c>
      <c r="O48" s="42">
        <f t="shared" si="9"/>
        <v>793665</v>
      </c>
      <c r="P48" s="42">
        <f t="shared" si="9"/>
        <v>8719765</v>
      </c>
      <c r="Q48" s="42">
        <f t="shared" si="9"/>
        <v>10769702</v>
      </c>
      <c r="R48" s="42">
        <f t="shared" si="9"/>
        <v>20283132</v>
      </c>
      <c r="S48" s="42">
        <f t="shared" si="9"/>
        <v>9313833</v>
      </c>
      <c r="T48" s="42">
        <f t="shared" si="9"/>
        <v>43486573</v>
      </c>
      <c r="U48" s="42">
        <f t="shared" si="9"/>
        <v>0</v>
      </c>
      <c r="V48" s="42">
        <f t="shared" si="9"/>
        <v>52800406</v>
      </c>
      <c r="W48" s="42">
        <f t="shared" si="9"/>
        <v>112392808</v>
      </c>
      <c r="X48" s="42">
        <f t="shared" si="9"/>
        <v>147988293</v>
      </c>
      <c r="Y48" s="42">
        <f t="shared" si="9"/>
        <v>-35595485</v>
      </c>
      <c r="Z48" s="43">
        <f>+IF(X48&lt;&gt;0,+(Y48/X48)*100,0)</f>
        <v>-24.052905995746567</v>
      </c>
      <c r="AA48" s="40">
        <f>+AA28+AA32+AA38+AA42+AA47</f>
        <v>147988293</v>
      </c>
    </row>
    <row r="49" spans="1:27" ht="12.75">
      <c r="A49" s="14" t="s">
        <v>79</v>
      </c>
      <c r="B49" s="15"/>
      <c r="C49" s="44">
        <f aca="true" t="shared" si="10" ref="C49:Y49">+C25-C48</f>
        <v>35047694</v>
      </c>
      <c r="D49" s="44">
        <f>+D25-D48</f>
        <v>0</v>
      </c>
      <c r="E49" s="45">
        <f t="shared" si="10"/>
        <v>-155511345</v>
      </c>
      <c r="F49" s="46">
        <f t="shared" si="10"/>
        <v>-73799174</v>
      </c>
      <c r="G49" s="46">
        <f t="shared" si="10"/>
        <v>40066402</v>
      </c>
      <c r="H49" s="46">
        <f t="shared" si="10"/>
        <v>0</v>
      </c>
      <c r="I49" s="46">
        <f t="shared" si="10"/>
        <v>0</v>
      </c>
      <c r="J49" s="46">
        <f t="shared" si="10"/>
        <v>40066402</v>
      </c>
      <c r="K49" s="46">
        <f t="shared" si="10"/>
        <v>-10552315</v>
      </c>
      <c r="L49" s="46">
        <f t="shared" si="10"/>
        <v>-15859342</v>
      </c>
      <c r="M49" s="46">
        <f t="shared" si="10"/>
        <v>0</v>
      </c>
      <c r="N49" s="46">
        <f t="shared" si="10"/>
        <v>-26411657</v>
      </c>
      <c r="O49" s="46">
        <f t="shared" si="10"/>
        <v>-704347</v>
      </c>
      <c r="P49" s="46">
        <f t="shared" si="10"/>
        <v>-8415477</v>
      </c>
      <c r="Q49" s="46">
        <f t="shared" si="10"/>
        <v>20908377</v>
      </c>
      <c r="R49" s="46">
        <f t="shared" si="10"/>
        <v>11788553</v>
      </c>
      <c r="S49" s="46">
        <f t="shared" si="10"/>
        <v>-8951232</v>
      </c>
      <c r="T49" s="46">
        <f t="shared" si="10"/>
        <v>-2679623</v>
      </c>
      <c r="U49" s="46">
        <f t="shared" si="10"/>
        <v>0</v>
      </c>
      <c r="V49" s="46">
        <f t="shared" si="10"/>
        <v>-11630855</v>
      </c>
      <c r="W49" s="46">
        <f t="shared" si="10"/>
        <v>13812443</v>
      </c>
      <c r="X49" s="46">
        <f>IF(F25=F48,0,X25-X48)</f>
        <v>-73799174</v>
      </c>
      <c r="Y49" s="46">
        <f t="shared" si="10"/>
        <v>87611617</v>
      </c>
      <c r="Z49" s="47">
        <f>+IF(X49&lt;&gt;0,+(Y49/X49)*100,0)</f>
        <v>-118.71625690553122</v>
      </c>
      <c r="AA49" s="44">
        <f>+AA25-AA48</f>
        <v>-73799174</v>
      </c>
    </row>
    <row r="50" spans="1:27" ht="12.75">
      <c r="A50" s="16" t="s">
        <v>80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85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128257290</v>
      </c>
      <c r="D5" s="19">
        <f>SUM(D6:D8)</f>
        <v>0</v>
      </c>
      <c r="E5" s="20">
        <f t="shared" si="0"/>
        <v>135416552</v>
      </c>
      <c r="F5" s="21">
        <f t="shared" si="0"/>
        <v>135416552</v>
      </c>
      <c r="G5" s="21">
        <f t="shared" si="0"/>
        <v>1794349</v>
      </c>
      <c r="H5" s="21">
        <f t="shared" si="0"/>
        <v>1799290</v>
      </c>
      <c r="I5" s="21">
        <f t="shared" si="0"/>
        <v>49881041</v>
      </c>
      <c r="J5" s="21">
        <f t="shared" si="0"/>
        <v>53474680</v>
      </c>
      <c r="K5" s="21">
        <f t="shared" si="0"/>
        <v>1799035</v>
      </c>
      <c r="L5" s="21">
        <f t="shared" si="0"/>
        <v>4886108</v>
      </c>
      <c r="M5" s="21">
        <f t="shared" si="0"/>
        <v>1796693</v>
      </c>
      <c r="N5" s="21">
        <f t="shared" si="0"/>
        <v>8481836</v>
      </c>
      <c r="O5" s="21">
        <f t="shared" si="0"/>
        <v>40265453</v>
      </c>
      <c r="P5" s="21">
        <f t="shared" si="0"/>
        <v>1805443</v>
      </c>
      <c r="Q5" s="21">
        <f t="shared" si="0"/>
        <v>1776290</v>
      </c>
      <c r="R5" s="21">
        <f t="shared" si="0"/>
        <v>43847186</v>
      </c>
      <c r="S5" s="21">
        <f t="shared" si="0"/>
        <v>1794215</v>
      </c>
      <c r="T5" s="21">
        <f t="shared" si="0"/>
        <v>1788857</v>
      </c>
      <c r="U5" s="21">
        <f t="shared" si="0"/>
        <v>0</v>
      </c>
      <c r="V5" s="21">
        <f t="shared" si="0"/>
        <v>3583072</v>
      </c>
      <c r="W5" s="21">
        <f t="shared" si="0"/>
        <v>109386774</v>
      </c>
      <c r="X5" s="21">
        <f t="shared" si="0"/>
        <v>135416552</v>
      </c>
      <c r="Y5" s="21">
        <f t="shared" si="0"/>
        <v>-26029778</v>
      </c>
      <c r="Z5" s="4">
        <f>+IF(X5&lt;&gt;0,+(Y5/X5)*100,0)</f>
        <v>-19.222006184295697</v>
      </c>
      <c r="AA5" s="19">
        <f>SUM(AA6:AA8)</f>
        <v>135416552</v>
      </c>
    </row>
    <row r="6" spans="1:27" ht="12.75">
      <c r="A6" s="5" t="s">
        <v>32</v>
      </c>
      <c r="B6" s="3"/>
      <c r="C6" s="22">
        <v>102430514</v>
      </c>
      <c r="D6" s="22"/>
      <c r="E6" s="23">
        <v>115359000</v>
      </c>
      <c r="F6" s="24">
        <v>115359000</v>
      </c>
      <c r="G6" s="24"/>
      <c r="H6" s="24"/>
      <c r="I6" s="24">
        <v>48066000</v>
      </c>
      <c r="J6" s="24">
        <v>48066000</v>
      </c>
      <c r="K6" s="24"/>
      <c r="L6" s="24"/>
      <c r="M6" s="24"/>
      <c r="N6" s="24"/>
      <c r="O6" s="24">
        <v>38453000</v>
      </c>
      <c r="P6" s="24"/>
      <c r="Q6" s="24"/>
      <c r="R6" s="24">
        <v>38453000</v>
      </c>
      <c r="S6" s="24"/>
      <c r="T6" s="24"/>
      <c r="U6" s="24"/>
      <c r="V6" s="24"/>
      <c r="W6" s="24">
        <v>86519000</v>
      </c>
      <c r="X6" s="24">
        <v>115359000</v>
      </c>
      <c r="Y6" s="24">
        <v>-28840000</v>
      </c>
      <c r="Z6" s="6">
        <v>-25</v>
      </c>
      <c r="AA6" s="22">
        <v>115359000</v>
      </c>
    </row>
    <row r="7" spans="1:27" ht="12.75">
      <c r="A7" s="5" t="s">
        <v>33</v>
      </c>
      <c r="B7" s="3"/>
      <c r="C7" s="25">
        <v>25826776</v>
      </c>
      <c r="D7" s="25"/>
      <c r="E7" s="26">
        <v>20057552</v>
      </c>
      <c r="F7" s="27">
        <v>20057552</v>
      </c>
      <c r="G7" s="27">
        <v>1794349</v>
      </c>
      <c r="H7" s="27">
        <v>1799290</v>
      </c>
      <c r="I7" s="27">
        <v>1815041</v>
      </c>
      <c r="J7" s="27">
        <v>5408680</v>
      </c>
      <c r="K7" s="27">
        <v>1799035</v>
      </c>
      <c r="L7" s="27">
        <v>4886108</v>
      </c>
      <c r="M7" s="27">
        <v>1796693</v>
      </c>
      <c r="N7" s="27">
        <v>8481836</v>
      </c>
      <c r="O7" s="27">
        <v>1812453</v>
      </c>
      <c r="P7" s="27">
        <v>1805443</v>
      </c>
      <c r="Q7" s="27">
        <v>1776290</v>
      </c>
      <c r="R7" s="27">
        <v>5394186</v>
      </c>
      <c r="S7" s="27">
        <v>1794215</v>
      </c>
      <c r="T7" s="27">
        <v>1788857</v>
      </c>
      <c r="U7" s="27"/>
      <c r="V7" s="27">
        <v>3583072</v>
      </c>
      <c r="W7" s="27">
        <v>22867774</v>
      </c>
      <c r="X7" s="27">
        <v>20057552</v>
      </c>
      <c r="Y7" s="27">
        <v>2810222</v>
      </c>
      <c r="Z7" s="7">
        <v>14.01</v>
      </c>
      <c r="AA7" s="25">
        <v>20057552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4030288</v>
      </c>
      <c r="D9" s="19">
        <f>SUM(D10:D14)</f>
        <v>0</v>
      </c>
      <c r="E9" s="20">
        <f t="shared" si="1"/>
        <v>2848587</v>
      </c>
      <c r="F9" s="21">
        <f t="shared" si="1"/>
        <v>2848587</v>
      </c>
      <c r="G9" s="21">
        <f t="shared" si="1"/>
        <v>3722</v>
      </c>
      <c r="H9" s="21">
        <f t="shared" si="1"/>
        <v>4085</v>
      </c>
      <c r="I9" s="21">
        <f t="shared" si="1"/>
        <v>27474</v>
      </c>
      <c r="J9" s="21">
        <f t="shared" si="1"/>
        <v>35281</v>
      </c>
      <c r="K9" s="21">
        <f t="shared" si="1"/>
        <v>7596</v>
      </c>
      <c r="L9" s="21">
        <f t="shared" si="1"/>
        <v>25913</v>
      </c>
      <c r="M9" s="21">
        <f t="shared" si="1"/>
        <v>2294</v>
      </c>
      <c r="N9" s="21">
        <f t="shared" si="1"/>
        <v>35803</v>
      </c>
      <c r="O9" s="21">
        <f t="shared" si="1"/>
        <v>46549</v>
      </c>
      <c r="P9" s="21">
        <f t="shared" si="1"/>
        <v>25686</v>
      </c>
      <c r="Q9" s="21">
        <f t="shared" si="1"/>
        <v>0</v>
      </c>
      <c r="R9" s="21">
        <f t="shared" si="1"/>
        <v>72235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143319</v>
      </c>
      <c r="X9" s="21">
        <f t="shared" si="1"/>
        <v>2848587</v>
      </c>
      <c r="Y9" s="21">
        <f t="shared" si="1"/>
        <v>-2705268</v>
      </c>
      <c r="Z9" s="4">
        <f>+IF(X9&lt;&gt;0,+(Y9/X9)*100,0)</f>
        <v>-94.96876872638961</v>
      </c>
      <c r="AA9" s="19">
        <f>SUM(AA10:AA14)</f>
        <v>2848587</v>
      </c>
    </row>
    <row r="10" spans="1:27" ht="12.75">
      <c r="A10" s="5" t="s">
        <v>36</v>
      </c>
      <c r="B10" s="3"/>
      <c r="C10" s="22">
        <v>2894197</v>
      </c>
      <c r="D10" s="22"/>
      <c r="E10" s="23">
        <v>1459530</v>
      </c>
      <c r="F10" s="24">
        <v>1459530</v>
      </c>
      <c r="G10" s="24"/>
      <c r="H10" s="24">
        <v>207</v>
      </c>
      <c r="I10" s="24">
        <v>6886</v>
      </c>
      <c r="J10" s="24">
        <v>7093</v>
      </c>
      <c r="K10" s="24">
        <v>165</v>
      </c>
      <c r="L10" s="24">
        <v>12462</v>
      </c>
      <c r="M10" s="24"/>
      <c r="N10" s="24">
        <v>12627</v>
      </c>
      <c r="O10" s="24">
        <v>16837</v>
      </c>
      <c r="P10" s="24">
        <v>20845</v>
      </c>
      <c r="Q10" s="24"/>
      <c r="R10" s="24">
        <v>37682</v>
      </c>
      <c r="S10" s="24"/>
      <c r="T10" s="24"/>
      <c r="U10" s="24"/>
      <c r="V10" s="24"/>
      <c r="W10" s="24">
        <v>57402</v>
      </c>
      <c r="X10" s="24">
        <v>1459530</v>
      </c>
      <c r="Y10" s="24">
        <v>-1402128</v>
      </c>
      <c r="Z10" s="6">
        <v>-96.07</v>
      </c>
      <c r="AA10" s="22">
        <v>1459530</v>
      </c>
    </row>
    <row r="11" spans="1:27" ht="12.75">
      <c r="A11" s="5" t="s">
        <v>37</v>
      </c>
      <c r="B11" s="3"/>
      <c r="C11" s="22"/>
      <c r="D11" s="22"/>
      <c r="E11" s="23">
        <v>11078</v>
      </c>
      <c r="F11" s="24">
        <v>11078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11078</v>
      </c>
      <c r="Y11" s="24">
        <v>-11078</v>
      </c>
      <c r="Z11" s="6">
        <v>-100</v>
      </c>
      <c r="AA11" s="22">
        <v>11078</v>
      </c>
    </row>
    <row r="12" spans="1:27" ht="12.75">
      <c r="A12" s="5" t="s">
        <v>38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>
        <v>1136091</v>
      </c>
      <c r="D13" s="22"/>
      <c r="E13" s="23">
        <v>1377979</v>
      </c>
      <c r="F13" s="24">
        <v>1377979</v>
      </c>
      <c r="G13" s="24">
        <v>3722</v>
      </c>
      <c r="H13" s="24">
        <v>3878</v>
      </c>
      <c r="I13" s="24">
        <v>20588</v>
      </c>
      <c r="J13" s="24">
        <v>28188</v>
      </c>
      <c r="K13" s="24">
        <v>7431</v>
      </c>
      <c r="L13" s="24">
        <v>13451</v>
      </c>
      <c r="M13" s="24">
        <v>2294</v>
      </c>
      <c r="N13" s="24">
        <v>23176</v>
      </c>
      <c r="O13" s="24">
        <v>29712</v>
      </c>
      <c r="P13" s="24">
        <v>4841</v>
      </c>
      <c r="Q13" s="24"/>
      <c r="R13" s="24">
        <v>34553</v>
      </c>
      <c r="S13" s="24"/>
      <c r="T13" s="24"/>
      <c r="U13" s="24"/>
      <c r="V13" s="24"/>
      <c r="W13" s="24">
        <v>85917</v>
      </c>
      <c r="X13" s="24">
        <v>1377979</v>
      </c>
      <c r="Y13" s="24">
        <v>-1292062</v>
      </c>
      <c r="Z13" s="6">
        <v>-93.76</v>
      </c>
      <c r="AA13" s="22">
        <v>1377979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0</v>
      </c>
      <c r="F15" s="21">
        <f t="shared" si="2"/>
        <v>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0</v>
      </c>
      <c r="Y15" s="21">
        <f t="shared" si="2"/>
        <v>0</v>
      </c>
      <c r="Z15" s="4">
        <f>+IF(X15&lt;&gt;0,+(Y15/X15)*100,0)</f>
        <v>0</v>
      </c>
      <c r="AA15" s="19">
        <f>SUM(AA16:AA18)</f>
        <v>0</v>
      </c>
    </row>
    <row r="16" spans="1:27" ht="12.75">
      <c r="A16" s="5" t="s">
        <v>42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/>
      <c r="AA16" s="22"/>
    </row>
    <row r="17" spans="1:27" ht="12.75">
      <c r="A17" s="5" t="s">
        <v>43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/>
      <c r="AA17" s="22"/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92579688</v>
      </c>
      <c r="D19" s="19">
        <f>SUM(D20:D23)</f>
        <v>0</v>
      </c>
      <c r="E19" s="20">
        <f t="shared" si="3"/>
        <v>84985035</v>
      </c>
      <c r="F19" s="21">
        <f t="shared" si="3"/>
        <v>84985035</v>
      </c>
      <c r="G19" s="21">
        <f t="shared" si="3"/>
        <v>3153531</v>
      </c>
      <c r="H19" s="21">
        <f t="shared" si="3"/>
        <v>6609644</v>
      </c>
      <c r="I19" s="21">
        <f t="shared" si="3"/>
        <v>7370102</v>
      </c>
      <c r="J19" s="21">
        <f t="shared" si="3"/>
        <v>17133277</v>
      </c>
      <c r="K19" s="21">
        <f t="shared" si="3"/>
        <v>5967363</v>
      </c>
      <c r="L19" s="21">
        <f t="shared" si="3"/>
        <v>6336299</v>
      </c>
      <c r="M19" s="21">
        <f t="shared" si="3"/>
        <v>4278007</v>
      </c>
      <c r="N19" s="21">
        <f t="shared" si="3"/>
        <v>16581669</v>
      </c>
      <c r="O19" s="21">
        <f t="shared" si="3"/>
        <v>6835092</v>
      </c>
      <c r="P19" s="21">
        <f t="shared" si="3"/>
        <v>8402913</v>
      </c>
      <c r="Q19" s="21">
        <f t="shared" si="3"/>
        <v>6921950</v>
      </c>
      <c r="R19" s="21">
        <f t="shared" si="3"/>
        <v>22159955</v>
      </c>
      <c r="S19" s="21">
        <f t="shared" si="3"/>
        <v>5508696</v>
      </c>
      <c r="T19" s="21">
        <f t="shared" si="3"/>
        <v>5875301</v>
      </c>
      <c r="U19" s="21">
        <f t="shared" si="3"/>
        <v>0</v>
      </c>
      <c r="V19" s="21">
        <f t="shared" si="3"/>
        <v>11383997</v>
      </c>
      <c r="W19" s="21">
        <f t="shared" si="3"/>
        <v>67258898</v>
      </c>
      <c r="X19" s="21">
        <f t="shared" si="3"/>
        <v>84985035</v>
      </c>
      <c r="Y19" s="21">
        <f t="shared" si="3"/>
        <v>-17726137</v>
      </c>
      <c r="Z19" s="4">
        <f>+IF(X19&lt;&gt;0,+(Y19/X19)*100,0)</f>
        <v>-20.85795104985248</v>
      </c>
      <c r="AA19" s="19">
        <f>SUM(AA20:AA23)</f>
        <v>84985035</v>
      </c>
    </row>
    <row r="20" spans="1:27" ht="12.75">
      <c r="A20" s="5" t="s">
        <v>46</v>
      </c>
      <c r="B20" s="3"/>
      <c r="C20" s="22">
        <v>65966147</v>
      </c>
      <c r="D20" s="22"/>
      <c r="E20" s="23">
        <v>62247929</v>
      </c>
      <c r="F20" s="24">
        <v>62247929</v>
      </c>
      <c r="G20" s="24">
        <v>635868</v>
      </c>
      <c r="H20" s="24">
        <v>4156125</v>
      </c>
      <c r="I20" s="24">
        <v>4652087</v>
      </c>
      <c r="J20" s="24">
        <v>9444080</v>
      </c>
      <c r="K20" s="24">
        <v>2883942</v>
      </c>
      <c r="L20" s="24">
        <v>4637725</v>
      </c>
      <c r="M20" s="24">
        <v>1604977</v>
      </c>
      <c r="N20" s="24">
        <v>9126644</v>
      </c>
      <c r="O20" s="24">
        <v>4704508</v>
      </c>
      <c r="P20" s="24">
        <v>5994477</v>
      </c>
      <c r="Q20" s="24">
        <v>3611980</v>
      </c>
      <c r="R20" s="24">
        <v>14310965</v>
      </c>
      <c r="S20" s="24">
        <v>3074970</v>
      </c>
      <c r="T20" s="24">
        <v>2952000</v>
      </c>
      <c r="U20" s="24"/>
      <c r="V20" s="24">
        <v>6026970</v>
      </c>
      <c r="W20" s="24">
        <v>38908659</v>
      </c>
      <c r="X20" s="24">
        <v>62247929</v>
      </c>
      <c r="Y20" s="24">
        <v>-23339270</v>
      </c>
      <c r="Z20" s="6">
        <v>-37.49</v>
      </c>
      <c r="AA20" s="22">
        <v>62247929</v>
      </c>
    </row>
    <row r="21" spans="1:27" ht="12.75">
      <c r="A21" s="5" t="s">
        <v>47</v>
      </c>
      <c r="B21" s="3"/>
      <c r="C21" s="22">
        <v>5349106</v>
      </c>
      <c r="D21" s="22"/>
      <c r="E21" s="23">
        <v>5275698</v>
      </c>
      <c r="F21" s="24">
        <v>5275698</v>
      </c>
      <c r="G21" s="24">
        <v>605272</v>
      </c>
      <c r="H21" s="24">
        <v>541128</v>
      </c>
      <c r="I21" s="24">
        <v>805624</v>
      </c>
      <c r="J21" s="24">
        <v>1952024</v>
      </c>
      <c r="K21" s="24">
        <v>1171202</v>
      </c>
      <c r="L21" s="24">
        <v>-213645</v>
      </c>
      <c r="M21" s="24">
        <v>760811</v>
      </c>
      <c r="N21" s="24">
        <v>1718368</v>
      </c>
      <c r="O21" s="24">
        <v>241973</v>
      </c>
      <c r="P21" s="24">
        <v>496045</v>
      </c>
      <c r="Q21" s="24">
        <v>1397579</v>
      </c>
      <c r="R21" s="24">
        <v>2135597</v>
      </c>
      <c r="S21" s="24">
        <v>521335</v>
      </c>
      <c r="T21" s="24">
        <v>1010910</v>
      </c>
      <c r="U21" s="24"/>
      <c r="V21" s="24">
        <v>1532245</v>
      </c>
      <c r="W21" s="24">
        <v>7338234</v>
      </c>
      <c r="X21" s="24">
        <v>5275698</v>
      </c>
      <c r="Y21" s="24">
        <v>2062536</v>
      </c>
      <c r="Z21" s="6">
        <v>39.1</v>
      </c>
      <c r="AA21" s="22">
        <v>5275698</v>
      </c>
    </row>
    <row r="22" spans="1:27" ht="12.75">
      <c r="A22" s="5" t="s">
        <v>48</v>
      </c>
      <c r="B22" s="3"/>
      <c r="C22" s="25">
        <v>10737516</v>
      </c>
      <c r="D22" s="25"/>
      <c r="E22" s="26">
        <v>9172909</v>
      </c>
      <c r="F22" s="27">
        <v>9172909</v>
      </c>
      <c r="G22" s="27">
        <v>982228</v>
      </c>
      <c r="H22" s="27">
        <v>982228</v>
      </c>
      <c r="I22" s="27">
        <v>982228</v>
      </c>
      <c r="J22" s="27">
        <v>2946684</v>
      </c>
      <c r="K22" s="27">
        <v>982191</v>
      </c>
      <c r="L22" s="27">
        <v>982191</v>
      </c>
      <c r="M22" s="27">
        <v>982191</v>
      </c>
      <c r="N22" s="27">
        <v>2946573</v>
      </c>
      <c r="O22" s="27">
        <v>987852</v>
      </c>
      <c r="P22" s="27">
        <v>982228</v>
      </c>
      <c r="Q22" s="27">
        <v>982228</v>
      </c>
      <c r="R22" s="27">
        <v>2952308</v>
      </c>
      <c r="S22" s="27">
        <v>982228</v>
      </c>
      <c r="T22" s="27">
        <v>982228</v>
      </c>
      <c r="U22" s="27"/>
      <c r="V22" s="27">
        <v>1964456</v>
      </c>
      <c r="W22" s="27">
        <v>10810021</v>
      </c>
      <c r="X22" s="27">
        <v>9172909</v>
      </c>
      <c r="Y22" s="27">
        <v>1637112</v>
      </c>
      <c r="Z22" s="7">
        <v>17.85</v>
      </c>
      <c r="AA22" s="25">
        <v>9172909</v>
      </c>
    </row>
    <row r="23" spans="1:27" ht="12.75">
      <c r="A23" s="5" t="s">
        <v>49</v>
      </c>
      <c r="B23" s="3"/>
      <c r="C23" s="22">
        <v>10526919</v>
      </c>
      <c r="D23" s="22"/>
      <c r="E23" s="23">
        <v>8288499</v>
      </c>
      <c r="F23" s="24">
        <v>8288499</v>
      </c>
      <c r="G23" s="24">
        <v>930163</v>
      </c>
      <c r="H23" s="24">
        <v>930163</v>
      </c>
      <c r="I23" s="24">
        <v>930163</v>
      </c>
      <c r="J23" s="24">
        <v>2790489</v>
      </c>
      <c r="K23" s="24">
        <v>930028</v>
      </c>
      <c r="L23" s="24">
        <v>930028</v>
      </c>
      <c r="M23" s="24">
        <v>930028</v>
      </c>
      <c r="N23" s="24">
        <v>2790084</v>
      </c>
      <c r="O23" s="24">
        <v>900759</v>
      </c>
      <c r="P23" s="24">
        <v>930163</v>
      </c>
      <c r="Q23" s="24">
        <v>930163</v>
      </c>
      <c r="R23" s="24">
        <v>2761085</v>
      </c>
      <c r="S23" s="24">
        <v>930163</v>
      </c>
      <c r="T23" s="24">
        <v>930163</v>
      </c>
      <c r="U23" s="24"/>
      <c r="V23" s="24">
        <v>1860326</v>
      </c>
      <c r="W23" s="24">
        <v>10201984</v>
      </c>
      <c r="X23" s="24">
        <v>8288499</v>
      </c>
      <c r="Y23" s="24">
        <v>1913485</v>
      </c>
      <c r="Z23" s="6">
        <v>23.09</v>
      </c>
      <c r="AA23" s="22">
        <v>8288499</v>
      </c>
    </row>
    <row r="24" spans="1:27" ht="12.75">
      <c r="A24" s="2" t="s">
        <v>50</v>
      </c>
      <c r="B24" s="8" t="s">
        <v>51</v>
      </c>
      <c r="C24" s="19">
        <v>3242924</v>
      </c>
      <c r="D24" s="19"/>
      <c r="E24" s="20">
        <v>1650985</v>
      </c>
      <c r="F24" s="21">
        <v>1650985</v>
      </c>
      <c r="G24" s="21"/>
      <c r="H24" s="21"/>
      <c r="I24" s="21">
        <v>408794</v>
      </c>
      <c r="J24" s="21">
        <v>408794</v>
      </c>
      <c r="K24" s="21"/>
      <c r="L24" s="21">
        <v>500605</v>
      </c>
      <c r="M24" s="21">
        <v>4771</v>
      </c>
      <c r="N24" s="21">
        <v>505376</v>
      </c>
      <c r="O24" s="21">
        <v>388347</v>
      </c>
      <c r="P24" s="21">
        <v>229458</v>
      </c>
      <c r="Q24" s="21">
        <v>78590</v>
      </c>
      <c r="R24" s="21">
        <v>696395</v>
      </c>
      <c r="S24" s="21"/>
      <c r="T24" s="21"/>
      <c r="U24" s="21"/>
      <c r="V24" s="21"/>
      <c r="W24" s="21">
        <v>1610565</v>
      </c>
      <c r="X24" s="21">
        <v>1650985</v>
      </c>
      <c r="Y24" s="21">
        <v>-40420</v>
      </c>
      <c r="Z24" s="4">
        <v>-2.45</v>
      </c>
      <c r="AA24" s="19">
        <v>1650985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228110190</v>
      </c>
      <c r="D25" s="40">
        <f>+D5+D9+D15+D19+D24</f>
        <v>0</v>
      </c>
      <c r="E25" s="41">
        <f t="shared" si="4"/>
        <v>224901159</v>
      </c>
      <c r="F25" s="42">
        <f t="shared" si="4"/>
        <v>224901159</v>
      </c>
      <c r="G25" s="42">
        <f t="shared" si="4"/>
        <v>4951602</v>
      </c>
      <c r="H25" s="42">
        <f t="shared" si="4"/>
        <v>8413019</v>
      </c>
      <c r="I25" s="42">
        <f t="shared" si="4"/>
        <v>57687411</v>
      </c>
      <c r="J25" s="42">
        <f t="shared" si="4"/>
        <v>71052032</v>
      </c>
      <c r="K25" s="42">
        <f t="shared" si="4"/>
        <v>7773994</v>
      </c>
      <c r="L25" s="42">
        <f t="shared" si="4"/>
        <v>11748925</v>
      </c>
      <c r="M25" s="42">
        <f t="shared" si="4"/>
        <v>6081765</v>
      </c>
      <c r="N25" s="42">
        <f t="shared" si="4"/>
        <v>25604684</v>
      </c>
      <c r="O25" s="42">
        <f t="shared" si="4"/>
        <v>47535441</v>
      </c>
      <c r="P25" s="42">
        <f t="shared" si="4"/>
        <v>10463500</v>
      </c>
      <c r="Q25" s="42">
        <f t="shared" si="4"/>
        <v>8776830</v>
      </c>
      <c r="R25" s="42">
        <f t="shared" si="4"/>
        <v>66775771</v>
      </c>
      <c r="S25" s="42">
        <f t="shared" si="4"/>
        <v>7302911</v>
      </c>
      <c r="T25" s="42">
        <f t="shared" si="4"/>
        <v>7664158</v>
      </c>
      <c r="U25" s="42">
        <f t="shared" si="4"/>
        <v>0</v>
      </c>
      <c r="V25" s="42">
        <f t="shared" si="4"/>
        <v>14967069</v>
      </c>
      <c r="W25" s="42">
        <f t="shared" si="4"/>
        <v>178399556</v>
      </c>
      <c r="X25" s="42">
        <f t="shared" si="4"/>
        <v>224901159</v>
      </c>
      <c r="Y25" s="42">
        <f t="shared" si="4"/>
        <v>-46501603</v>
      </c>
      <c r="Z25" s="43">
        <f>+IF(X25&lt;&gt;0,+(Y25/X25)*100,0)</f>
        <v>-20.676462143087488</v>
      </c>
      <c r="AA25" s="40">
        <f>+AA5+AA9+AA15+AA19+AA24</f>
        <v>224901159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174722802</v>
      </c>
      <c r="D28" s="19">
        <f>SUM(D29:D31)</f>
        <v>0</v>
      </c>
      <c r="E28" s="20">
        <f t="shared" si="5"/>
        <v>154166418</v>
      </c>
      <c r="F28" s="21">
        <f t="shared" si="5"/>
        <v>154166418</v>
      </c>
      <c r="G28" s="21">
        <f t="shared" si="5"/>
        <v>3826716</v>
      </c>
      <c r="H28" s="21">
        <f t="shared" si="5"/>
        <v>6754719</v>
      </c>
      <c r="I28" s="21">
        <f t="shared" si="5"/>
        <v>5428268</v>
      </c>
      <c r="J28" s="21">
        <f t="shared" si="5"/>
        <v>16009703</v>
      </c>
      <c r="K28" s="21">
        <f t="shared" si="5"/>
        <v>5017158</v>
      </c>
      <c r="L28" s="21">
        <f t="shared" si="5"/>
        <v>4405429</v>
      </c>
      <c r="M28" s="21">
        <f t="shared" si="5"/>
        <v>3958184</v>
      </c>
      <c r="N28" s="21">
        <f t="shared" si="5"/>
        <v>13380771</v>
      </c>
      <c r="O28" s="21">
        <f t="shared" si="5"/>
        <v>13088591</v>
      </c>
      <c r="P28" s="21">
        <f t="shared" si="5"/>
        <v>4542783</v>
      </c>
      <c r="Q28" s="21">
        <f t="shared" si="5"/>
        <v>5396718</v>
      </c>
      <c r="R28" s="21">
        <f t="shared" si="5"/>
        <v>23028092</v>
      </c>
      <c r="S28" s="21">
        <f t="shared" si="5"/>
        <v>4636539</v>
      </c>
      <c r="T28" s="21">
        <f t="shared" si="5"/>
        <v>3850038</v>
      </c>
      <c r="U28" s="21">
        <f t="shared" si="5"/>
        <v>0</v>
      </c>
      <c r="V28" s="21">
        <f t="shared" si="5"/>
        <v>8486577</v>
      </c>
      <c r="W28" s="21">
        <f t="shared" si="5"/>
        <v>60905143</v>
      </c>
      <c r="X28" s="21">
        <f t="shared" si="5"/>
        <v>154166418</v>
      </c>
      <c r="Y28" s="21">
        <f t="shared" si="5"/>
        <v>-93261275</v>
      </c>
      <c r="Z28" s="4">
        <f>+IF(X28&lt;&gt;0,+(Y28/X28)*100,0)</f>
        <v>-60.49389757502182</v>
      </c>
      <c r="AA28" s="19">
        <f>SUM(AA29:AA31)</f>
        <v>154166418</v>
      </c>
    </row>
    <row r="29" spans="1:27" ht="12.75">
      <c r="A29" s="5" t="s">
        <v>32</v>
      </c>
      <c r="B29" s="3"/>
      <c r="C29" s="22">
        <v>27918639</v>
      </c>
      <c r="D29" s="22"/>
      <c r="E29" s="23">
        <v>22321714</v>
      </c>
      <c r="F29" s="24">
        <v>22321714</v>
      </c>
      <c r="G29" s="24">
        <v>1452892</v>
      </c>
      <c r="H29" s="24">
        <v>2030323</v>
      </c>
      <c r="I29" s="24">
        <v>2618964</v>
      </c>
      <c r="J29" s="24">
        <v>6102179</v>
      </c>
      <c r="K29" s="24">
        <v>1587520</v>
      </c>
      <c r="L29" s="24">
        <v>1293758</v>
      </c>
      <c r="M29" s="24">
        <v>1664941</v>
      </c>
      <c r="N29" s="24">
        <v>4546219</v>
      </c>
      <c r="O29" s="24">
        <v>5665505</v>
      </c>
      <c r="P29" s="24">
        <v>2080072</v>
      </c>
      <c r="Q29" s="24">
        <v>1711478</v>
      </c>
      <c r="R29" s="24">
        <v>9457055</v>
      </c>
      <c r="S29" s="24">
        <v>1712707</v>
      </c>
      <c r="T29" s="24">
        <v>1550136</v>
      </c>
      <c r="U29" s="24"/>
      <c r="V29" s="24">
        <v>3262843</v>
      </c>
      <c r="W29" s="24">
        <v>23368296</v>
      </c>
      <c r="X29" s="24">
        <v>22321714</v>
      </c>
      <c r="Y29" s="24">
        <v>1046582</v>
      </c>
      <c r="Z29" s="6">
        <v>4.69</v>
      </c>
      <c r="AA29" s="22">
        <v>22321714</v>
      </c>
    </row>
    <row r="30" spans="1:27" ht="12.75">
      <c r="A30" s="5" t="s">
        <v>33</v>
      </c>
      <c r="B30" s="3"/>
      <c r="C30" s="25">
        <v>146804163</v>
      </c>
      <c r="D30" s="25"/>
      <c r="E30" s="26">
        <v>131844704</v>
      </c>
      <c r="F30" s="27">
        <v>131844704</v>
      </c>
      <c r="G30" s="27">
        <v>2373824</v>
      </c>
      <c r="H30" s="27">
        <v>4724396</v>
      </c>
      <c r="I30" s="27">
        <v>2809304</v>
      </c>
      <c r="J30" s="27">
        <v>9907524</v>
      </c>
      <c r="K30" s="27">
        <v>3429638</v>
      </c>
      <c r="L30" s="27">
        <v>3111671</v>
      </c>
      <c r="M30" s="27">
        <v>2293243</v>
      </c>
      <c r="N30" s="27">
        <v>8834552</v>
      </c>
      <c r="O30" s="27">
        <v>7423086</v>
      </c>
      <c r="P30" s="27">
        <v>2462711</v>
      </c>
      <c r="Q30" s="27">
        <v>3685240</v>
      </c>
      <c r="R30" s="27">
        <v>13571037</v>
      </c>
      <c r="S30" s="27">
        <v>2923832</v>
      </c>
      <c r="T30" s="27">
        <v>2299902</v>
      </c>
      <c r="U30" s="27"/>
      <c r="V30" s="27">
        <v>5223734</v>
      </c>
      <c r="W30" s="27">
        <v>37536847</v>
      </c>
      <c r="X30" s="27">
        <v>131844704</v>
      </c>
      <c r="Y30" s="27">
        <v>-94307857</v>
      </c>
      <c r="Z30" s="7">
        <v>-71.53</v>
      </c>
      <c r="AA30" s="25">
        <v>131844704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10068932</v>
      </c>
      <c r="D32" s="19">
        <f>SUM(D33:D37)</f>
        <v>0</v>
      </c>
      <c r="E32" s="20">
        <f t="shared" si="6"/>
        <v>11441236</v>
      </c>
      <c r="F32" s="21">
        <f t="shared" si="6"/>
        <v>11441236</v>
      </c>
      <c r="G32" s="21">
        <f t="shared" si="6"/>
        <v>728688</v>
      </c>
      <c r="H32" s="21">
        <f t="shared" si="6"/>
        <v>1049316</v>
      </c>
      <c r="I32" s="21">
        <f t="shared" si="6"/>
        <v>1308104</v>
      </c>
      <c r="J32" s="21">
        <f t="shared" si="6"/>
        <v>3086108</v>
      </c>
      <c r="K32" s="21">
        <f t="shared" si="6"/>
        <v>789214</v>
      </c>
      <c r="L32" s="21">
        <f t="shared" si="6"/>
        <v>703318</v>
      </c>
      <c r="M32" s="21">
        <f t="shared" si="6"/>
        <v>737866</v>
      </c>
      <c r="N32" s="21">
        <f t="shared" si="6"/>
        <v>2230398</v>
      </c>
      <c r="O32" s="21">
        <f t="shared" si="6"/>
        <v>894173</v>
      </c>
      <c r="P32" s="21">
        <f t="shared" si="6"/>
        <v>629214</v>
      </c>
      <c r="Q32" s="21">
        <f t="shared" si="6"/>
        <v>760603</v>
      </c>
      <c r="R32" s="21">
        <f t="shared" si="6"/>
        <v>2283990</v>
      </c>
      <c r="S32" s="21">
        <f t="shared" si="6"/>
        <v>704195</v>
      </c>
      <c r="T32" s="21">
        <f t="shared" si="6"/>
        <v>695803</v>
      </c>
      <c r="U32" s="21">
        <f t="shared" si="6"/>
        <v>0</v>
      </c>
      <c r="V32" s="21">
        <f t="shared" si="6"/>
        <v>1399998</v>
      </c>
      <c r="W32" s="21">
        <f t="shared" si="6"/>
        <v>9000494</v>
      </c>
      <c r="X32" s="21">
        <f t="shared" si="6"/>
        <v>11441236</v>
      </c>
      <c r="Y32" s="21">
        <f t="shared" si="6"/>
        <v>-2440742</v>
      </c>
      <c r="Z32" s="4">
        <f>+IF(X32&lt;&gt;0,+(Y32/X32)*100,0)</f>
        <v>-21.33285249950268</v>
      </c>
      <c r="AA32" s="19">
        <f>SUM(AA33:AA37)</f>
        <v>11441236</v>
      </c>
    </row>
    <row r="33" spans="1:27" ht="12.75">
      <c r="A33" s="5" t="s">
        <v>36</v>
      </c>
      <c r="B33" s="3"/>
      <c r="C33" s="22">
        <v>3966648</v>
      </c>
      <c r="D33" s="22"/>
      <c r="E33" s="23">
        <v>4101656</v>
      </c>
      <c r="F33" s="24">
        <v>4101656</v>
      </c>
      <c r="G33" s="24">
        <v>243719</v>
      </c>
      <c r="H33" s="24">
        <v>610248</v>
      </c>
      <c r="I33" s="24">
        <v>307067</v>
      </c>
      <c r="J33" s="24">
        <v>1161034</v>
      </c>
      <c r="K33" s="24">
        <v>347905</v>
      </c>
      <c r="L33" s="24">
        <v>251694</v>
      </c>
      <c r="M33" s="24">
        <v>261345</v>
      </c>
      <c r="N33" s="24">
        <v>860944</v>
      </c>
      <c r="O33" s="24">
        <v>452416</v>
      </c>
      <c r="P33" s="24">
        <v>234343</v>
      </c>
      <c r="Q33" s="24">
        <v>298772</v>
      </c>
      <c r="R33" s="24">
        <v>985531</v>
      </c>
      <c r="S33" s="24">
        <v>288507</v>
      </c>
      <c r="T33" s="24">
        <v>247657</v>
      </c>
      <c r="U33" s="24"/>
      <c r="V33" s="24">
        <v>536164</v>
      </c>
      <c r="W33" s="24">
        <v>3543673</v>
      </c>
      <c r="X33" s="24">
        <v>4101656</v>
      </c>
      <c r="Y33" s="24">
        <v>-557983</v>
      </c>
      <c r="Z33" s="6">
        <v>-13.6</v>
      </c>
      <c r="AA33" s="22">
        <v>4101656</v>
      </c>
    </row>
    <row r="34" spans="1:27" ht="12.75">
      <c r="A34" s="5" t="s">
        <v>37</v>
      </c>
      <c r="B34" s="3"/>
      <c r="C34" s="22">
        <v>3115615</v>
      </c>
      <c r="D34" s="22"/>
      <c r="E34" s="23">
        <v>4113175</v>
      </c>
      <c r="F34" s="24">
        <v>4113175</v>
      </c>
      <c r="G34" s="24">
        <v>218790</v>
      </c>
      <c r="H34" s="24">
        <v>225249</v>
      </c>
      <c r="I34" s="24">
        <v>799230</v>
      </c>
      <c r="J34" s="24">
        <v>1243269</v>
      </c>
      <c r="K34" s="24">
        <v>233999</v>
      </c>
      <c r="L34" s="24">
        <v>245663</v>
      </c>
      <c r="M34" s="24">
        <v>251811</v>
      </c>
      <c r="N34" s="24">
        <v>731473</v>
      </c>
      <c r="O34" s="24">
        <v>237091</v>
      </c>
      <c r="P34" s="24">
        <v>197407</v>
      </c>
      <c r="Q34" s="24">
        <v>250657</v>
      </c>
      <c r="R34" s="24">
        <v>685155</v>
      </c>
      <c r="S34" s="24">
        <v>213720</v>
      </c>
      <c r="T34" s="24">
        <v>222669</v>
      </c>
      <c r="U34" s="24"/>
      <c r="V34" s="24">
        <v>436389</v>
      </c>
      <c r="W34" s="24">
        <v>3096286</v>
      </c>
      <c r="X34" s="24">
        <v>4113175</v>
      </c>
      <c r="Y34" s="24">
        <v>-1016889</v>
      </c>
      <c r="Z34" s="6">
        <v>-24.72</v>
      </c>
      <c r="AA34" s="22">
        <v>4113175</v>
      </c>
    </row>
    <row r="35" spans="1:27" ht="12.75">
      <c r="A35" s="5" t="s">
        <v>38</v>
      </c>
      <c r="B35" s="3"/>
      <c r="C35" s="22">
        <v>43360</v>
      </c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/>
      <c r="AA35" s="22"/>
    </row>
    <row r="36" spans="1:27" ht="12.75">
      <c r="A36" s="5" t="s">
        <v>39</v>
      </c>
      <c r="B36" s="3"/>
      <c r="C36" s="22">
        <v>2943309</v>
      </c>
      <c r="D36" s="22"/>
      <c r="E36" s="23">
        <v>3226405</v>
      </c>
      <c r="F36" s="24">
        <v>3226405</v>
      </c>
      <c r="G36" s="24">
        <v>266179</v>
      </c>
      <c r="H36" s="24">
        <v>213819</v>
      </c>
      <c r="I36" s="24">
        <v>201807</v>
      </c>
      <c r="J36" s="24">
        <v>681805</v>
      </c>
      <c r="K36" s="24">
        <v>207310</v>
      </c>
      <c r="L36" s="24">
        <v>205961</v>
      </c>
      <c r="M36" s="24">
        <v>224710</v>
      </c>
      <c r="N36" s="24">
        <v>637981</v>
      </c>
      <c r="O36" s="24">
        <v>204666</v>
      </c>
      <c r="P36" s="24">
        <v>197464</v>
      </c>
      <c r="Q36" s="24">
        <v>211174</v>
      </c>
      <c r="R36" s="24">
        <v>613304</v>
      </c>
      <c r="S36" s="24">
        <v>201968</v>
      </c>
      <c r="T36" s="24">
        <v>225477</v>
      </c>
      <c r="U36" s="24"/>
      <c r="V36" s="24">
        <v>427445</v>
      </c>
      <c r="W36" s="24">
        <v>2360535</v>
      </c>
      <c r="X36" s="24">
        <v>3226405</v>
      </c>
      <c r="Y36" s="24">
        <v>-865870</v>
      </c>
      <c r="Z36" s="6">
        <v>-26.84</v>
      </c>
      <c r="AA36" s="22">
        <v>3226405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0</v>
      </c>
      <c r="F38" s="21">
        <f t="shared" si="7"/>
        <v>0</v>
      </c>
      <c r="G38" s="21">
        <f t="shared" si="7"/>
        <v>0</v>
      </c>
      <c r="H38" s="21">
        <f t="shared" si="7"/>
        <v>0</v>
      </c>
      <c r="I38" s="21">
        <f t="shared" si="7"/>
        <v>0</v>
      </c>
      <c r="J38" s="21">
        <f t="shared" si="7"/>
        <v>0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0</v>
      </c>
      <c r="X38" s="21">
        <f t="shared" si="7"/>
        <v>0</v>
      </c>
      <c r="Y38" s="21">
        <f t="shared" si="7"/>
        <v>0</v>
      </c>
      <c r="Z38" s="4">
        <f>+IF(X38&lt;&gt;0,+(Y38/X38)*100,0)</f>
        <v>0</v>
      </c>
      <c r="AA38" s="19">
        <f>SUM(AA39:AA41)</f>
        <v>0</v>
      </c>
    </row>
    <row r="39" spans="1:27" ht="12.75">
      <c r="A39" s="5" t="s">
        <v>42</v>
      </c>
      <c r="B39" s="3"/>
      <c r="C39" s="22"/>
      <c r="D39" s="22"/>
      <c r="E39" s="23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6"/>
      <c r="AA39" s="22"/>
    </row>
    <row r="40" spans="1:27" ht="12.75">
      <c r="A40" s="5" t="s">
        <v>43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/>
      <c r="AA40" s="22"/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74670951</v>
      </c>
      <c r="D42" s="19">
        <f>SUM(D43:D46)</f>
        <v>0</v>
      </c>
      <c r="E42" s="20">
        <f t="shared" si="8"/>
        <v>77308418</v>
      </c>
      <c r="F42" s="21">
        <f t="shared" si="8"/>
        <v>77308418</v>
      </c>
      <c r="G42" s="21">
        <f t="shared" si="8"/>
        <v>1991648</v>
      </c>
      <c r="H42" s="21">
        <f t="shared" si="8"/>
        <v>3691326</v>
      </c>
      <c r="I42" s="21">
        <f t="shared" si="8"/>
        <v>2558340</v>
      </c>
      <c r="J42" s="21">
        <f t="shared" si="8"/>
        <v>8241314</v>
      </c>
      <c r="K42" s="21">
        <f t="shared" si="8"/>
        <v>5085708</v>
      </c>
      <c r="L42" s="21">
        <f t="shared" si="8"/>
        <v>2073880</v>
      </c>
      <c r="M42" s="21">
        <f t="shared" si="8"/>
        <v>2678818</v>
      </c>
      <c r="N42" s="21">
        <f t="shared" si="8"/>
        <v>9838406</v>
      </c>
      <c r="O42" s="21">
        <f t="shared" si="8"/>
        <v>18141473</v>
      </c>
      <c r="P42" s="21">
        <f t="shared" si="8"/>
        <v>2517019</v>
      </c>
      <c r="Q42" s="21">
        <f t="shared" si="8"/>
        <v>12586278</v>
      </c>
      <c r="R42" s="21">
        <f t="shared" si="8"/>
        <v>33244770</v>
      </c>
      <c r="S42" s="21">
        <f t="shared" si="8"/>
        <v>2320490</v>
      </c>
      <c r="T42" s="21">
        <f t="shared" si="8"/>
        <v>2035916</v>
      </c>
      <c r="U42" s="21">
        <f t="shared" si="8"/>
        <v>0</v>
      </c>
      <c r="V42" s="21">
        <f t="shared" si="8"/>
        <v>4356406</v>
      </c>
      <c r="W42" s="21">
        <f t="shared" si="8"/>
        <v>55680896</v>
      </c>
      <c r="X42" s="21">
        <f t="shared" si="8"/>
        <v>77308418</v>
      </c>
      <c r="Y42" s="21">
        <f t="shared" si="8"/>
        <v>-21627522</v>
      </c>
      <c r="Z42" s="4">
        <f>+IF(X42&lt;&gt;0,+(Y42/X42)*100,0)</f>
        <v>-27.975636495368462</v>
      </c>
      <c r="AA42" s="19">
        <f>SUM(AA43:AA46)</f>
        <v>77308418</v>
      </c>
    </row>
    <row r="43" spans="1:27" ht="12.75">
      <c r="A43" s="5" t="s">
        <v>46</v>
      </c>
      <c r="B43" s="3"/>
      <c r="C43" s="22">
        <v>48879876</v>
      </c>
      <c r="D43" s="22"/>
      <c r="E43" s="23">
        <v>50153024</v>
      </c>
      <c r="F43" s="24">
        <v>50153024</v>
      </c>
      <c r="G43" s="24">
        <v>449947</v>
      </c>
      <c r="H43" s="24">
        <v>610397</v>
      </c>
      <c r="I43" s="24">
        <v>628046</v>
      </c>
      <c r="J43" s="24">
        <v>1688390</v>
      </c>
      <c r="K43" s="24">
        <v>3174069</v>
      </c>
      <c r="L43" s="24">
        <v>569135</v>
      </c>
      <c r="M43" s="24">
        <v>666285</v>
      </c>
      <c r="N43" s="24">
        <v>4409489</v>
      </c>
      <c r="O43" s="24">
        <v>14573817</v>
      </c>
      <c r="P43" s="24">
        <v>878683</v>
      </c>
      <c r="Q43" s="24">
        <v>9980392</v>
      </c>
      <c r="R43" s="24">
        <v>25432892</v>
      </c>
      <c r="S43" s="24">
        <v>535271</v>
      </c>
      <c r="T43" s="24">
        <v>375652</v>
      </c>
      <c r="U43" s="24"/>
      <c r="V43" s="24">
        <v>910923</v>
      </c>
      <c r="W43" s="24">
        <v>32441694</v>
      </c>
      <c r="X43" s="24">
        <v>50153024</v>
      </c>
      <c r="Y43" s="24">
        <v>-17711330</v>
      </c>
      <c r="Z43" s="6">
        <v>-35.31</v>
      </c>
      <c r="AA43" s="22">
        <v>50153024</v>
      </c>
    </row>
    <row r="44" spans="1:27" ht="12.75">
      <c r="A44" s="5" t="s">
        <v>47</v>
      </c>
      <c r="B44" s="3"/>
      <c r="C44" s="22">
        <v>7701502</v>
      </c>
      <c r="D44" s="22"/>
      <c r="E44" s="23">
        <v>7439099</v>
      </c>
      <c r="F44" s="24">
        <v>7439099</v>
      </c>
      <c r="G44" s="24">
        <v>439519</v>
      </c>
      <c r="H44" s="24">
        <v>1243320</v>
      </c>
      <c r="I44" s="24">
        <v>483468</v>
      </c>
      <c r="J44" s="24">
        <v>2166307</v>
      </c>
      <c r="K44" s="24">
        <v>415693</v>
      </c>
      <c r="L44" s="24">
        <v>413031</v>
      </c>
      <c r="M44" s="24">
        <v>539301</v>
      </c>
      <c r="N44" s="24">
        <v>1368025</v>
      </c>
      <c r="O44" s="24">
        <v>482675</v>
      </c>
      <c r="P44" s="24">
        <v>525481</v>
      </c>
      <c r="Q44" s="24">
        <v>663962</v>
      </c>
      <c r="R44" s="24">
        <v>1672118</v>
      </c>
      <c r="S44" s="24">
        <v>489192</v>
      </c>
      <c r="T44" s="24">
        <v>418462</v>
      </c>
      <c r="U44" s="24"/>
      <c r="V44" s="24">
        <v>907654</v>
      </c>
      <c r="W44" s="24">
        <v>6114104</v>
      </c>
      <c r="X44" s="24">
        <v>7439099</v>
      </c>
      <c r="Y44" s="24">
        <v>-1324995</v>
      </c>
      <c r="Z44" s="6">
        <v>-17.81</v>
      </c>
      <c r="AA44" s="22">
        <v>7439099</v>
      </c>
    </row>
    <row r="45" spans="1:27" ht="12.75">
      <c r="A45" s="5" t="s">
        <v>48</v>
      </c>
      <c r="B45" s="3"/>
      <c r="C45" s="25">
        <v>11602179</v>
      </c>
      <c r="D45" s="25"/>
      <c r="E45" s="26">
        <v>11987241</v>
      </c>
      <c r="F45" s="27">
        <v>11987241</v>
      </c>
      <c r="G45" s="27">
        <v>606870</v>
      </c>
      <c r="H45" s="27">
        <v>1188307</v>
      </c>
      <c r="I45" s="27">
        <v>922329</v>
      </c>
      <c r="J45" s="27">
        <v>2717506</v>
      </c>
      <c r="K45" s="27">
        <v>729373</v>
      </c>
      <c r="L45" s="27">
        <v>602154</v>
      </c>
      <c r="M45" s="27">
        <v>876194</v>
      </c>
      <c r="N45" s="27">
        <v>2207721</v>
      </c>
      <c r="O45" s="27">
        <v>2509650</v>
      </c>
      <c r="P45" s="27">
        <v>615279</v>
      </c>
      <c r="Q45" s="27">
        <v>1366136</v>
      </c>
      <c r="R45" s="27">
        <v>4491065</v>
      </c>
      <c r="S45" s="27">
        <v>748238</v>
      </c>
      <c r="T45" s="27">
        <v>744718</v>
      </c>
      <c r="U45" s="27"/>
      <c r="V45" s="27">
        <v>1492956</v>
      </c>
      <c r="W45" s="27">
        <v>10909248</v>
      </c>
      <c r="X45" s="27">
        <v>11987241</v>
      </c>
      <c r="Y45" s="27">
        <v>-1077993</v>
      </c>
      <c r="Z45" s="7">
        <v>-8.99</v>
      </c>
      <c r="AA45" s="25">
        <v>11987241</v>
      </c>
    </row>
    <row r="46" spans="1:27" ht="12.75">
      <c r="A46" s="5" t="s">
        <v>49</v>
      </c>
      <c r="B46" s="3"/>
      <c r="C46" s="22">
        <v>6487394</v>
      </c>
      <c r="D46" s="22"/>
      <c r="E46" s="23">
        <v>7729054</v>
      </c>
      <c r="F46" s="24">
        <v>7729054</v>
      </c>
      <c r="G46" s="24">
        <v>495312</v>
      </c>
      <c r="H46" s="24">
        <v>649302</v>
      </c>
      <c r="I46" s="24">
        <v>524497</v>
      </c>
      <c r="J46" s="24">
        <v>1669111</v>
      </c>
      <c r="K46" s="24">
        <v>766573</v>
      </c>
      <c r="L46" s="24">
        <v>489560</v>
      </c>
      <c r="M46" s="24">
        <v>597038</v>
      </c>
      <c r="N46" s="24">
        <v>1853171</v>
      </c>
      <c r="O46" s="24">
        <v>575331</v>
      </c>
      <c r="P46" s="24">
        <v>497576</v>
      </c>
      <c r="Q46" s="24">
        <v>575788</v>
      </c>
      <c r="R46" s="24">
        <v>1648695</v>
      </c>
      <c r="S46" s="24">
        <v>547789</v>
      </c>
      <c r="T46" s="24">
        <v>497084</v>
      </c>
      <c r="U46" s="24"/>
      <c r="V46" s="24">
        <v>1044873</v>
      </c>
      <c r="W46" s="24">
        <v>6215850</v>
      </c>
      <c r="X46" s="24">
        <v>7729054</v>
      </c>
      <c r="Y46" s="24">
        <v>-1513204</v>
      </c>
      <c r="Z46" s="6">
        <v>-19.58</v>
      </c>
      <c r="AA46" s="22">
        <v>7729054</v>
      </c>
    </row>
    <row r="47" spans="1:27" ht="12.75">
      <c r="A47" s="2" t="s">
        <v>50</v>
      </c>
      <c r="B47" s="8" t="s">
        <v>51</v>
      </c>
      <c r="C47" s="19">
        <v>14217273</v>
      </c>
      <c r="D47" s="19"/>
      <c r="E47" s="20">
        <v>15023646</v>
      </c>
      <c r="F47" s="21">
        <v>15023646</v>
      </c>
      <c r="G47" s="21">
        <v>1194285</v>
      </c>
      <c r="H47" s="21">
        <v>1536534</v>
      </c>
      <c r="I47" s="21">
        <v>1421206</v>
      </c>
      <c r="J47" s="21">
        <v>4152025</v>
      </c>
      <c r="K47" s="21">
        <v>1331566</v>
      </c>
      <c r="L47" s="21">
        <v>1175059</v>
      </c>
      <c r="M47" s="21">
        <v>1391745</v>
      </c>
      <c r="N47" s="21">
        <v>3898370</v>
      </c>
      <c r="O47" s="21">
        <v>1553148</v>
      </c>
      <c r="P47" s="21">
        <v>1198038</v>
      </c>
      <c r="Q47" s="21">
        <v>1516814</v>
      </c>
      <c r="R47" s="21">
        <v>4268000</v>
      </c>
      <c r="S47" s="21">
        <v>1480985</v>
      </c>
      <c r="T47" s="21">
        <v>1262021</v>
      </c>
      <c r="U47" s="21"/>
      <c r="V47" s="21">
        <v>2743006</v>
      </c>
      <c r="W47" s="21">
        <v>15061401</v>
      </c>
      <c r="X47" s="21">
        <v>15023646</v>
      </c>
      <c r="Y47" s="21">
        <v>37755</v>
      </c>
      <c r="Z47" s="4">
        <v>0.25</v>
      </c>
      <c r="AA47" s="19">
        <v>15023646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273679958</v>
      </c>
      <c r="D48" s="40">
        <f>+D28+D32+D38+D42+D47</f>
        <v>0</v>
      </c>
      <c r="E48" s="41">
        <f t="shared" si="9"/>
        <v>257939718</v>
      </c>
      <c r="F48" s="42">
        <f t="shared" si="9"/>
        <v>257939718</v>
      </c>
      <c r="G48" s="42">
        <f t="shared" si="9"/>
        <v>7741337</v>
      </c>
      <c r="H48" s="42">
        <f t="shared" si="9"/>
        <v>13031895</v>
      </c>
      <c r="I48" s="42">
        <f t="shared" si="9"/>
        <v>10715918</v>
      </c>
      <c r="J48" s="42">
        <f t="shared" si="9"/>
        <v>31489150</v>
      </c>
      <c r="K48" s="42">
        <f t="shared" si="9"/>
        <v>12223646</v>
      </c>
      <c r="L48" s="42">
        <f t="shared" si="9"/>
        <v>8357686</v>
      </c>
      <c r="M48" s="42">
        <f t="shared" si="9"/>
        <v>8766613</v>
      </c>
      <c r="N48" s="42">
        <f t="shared" si="9"/>
        <v>29347945</v>
      </c>
      <c r="O48" s="42">
        <f t="shared" si="9"/>
        <v>33677385</v>
      </c>
      <c r="P48" s="42">
        <f t="shared" si="9"/>
        <v>8887054</v>
      </c>
      <c r="Q48" s="42">
        <f t="shared" si="9"/>
        <v>20260413</v>
      </c>
      <c r="R48" s="42">
        <f t="shared" si="9"/>
        <v>62824852</v>
      </c>
      <c r="S48" s="42">
        <f t="shared" si="9"/>
        <v>9142209</v>
      </c>
      <c r="T48" s="42">
        <f t="shared" si="9"/>
        <v>7843778</v>
      </c>
      <c r="U48" s="42">
        <f t="shared" si="9"/>
        <v>0</v>
      </c>
      <c r="V48" s="42">
        <f t="shared" si="9"/>
        <v>16985987</v>
      </c>
      <c r="W48" s="42">
        <f t="shared" si="9"/>
        <v>140647934</v>
      </c>
      <c r="X48" s="42">
        <f t="shared" si="9"/>
        <v>257939718</v>
      </c>
      <c r="Y48" s="42">
        <f t="shared" si="9"/>
        <v>-117291784</v>
      </c>
      <c r="Z48" s="43">
        <f>+IF(X48&lt;&gt;0,+(Y48/X48)*100,0)</f>
        <v>-45.47255649864671</v>
      </c>
      <c r="AA48" s="40">
        <f>+AA28+AA32+AA38+AA42+AA47</f>
        <v>257939718</v>
      </c>
    </row>
    <row r="49" spans="1:27" ht="12.75">
      <c r="A49" s="14" t="s">
        <v>79</v>
      </c>
      <c r="B49" s="15"/>
      <c r="C49" s="44">
        <f aca="true" t="shared" si="10" ref="C49:Y49">+C25-C48</f>
        <v>-45569768</v>
      </c>
      <c r="D49" s="44">
        <f>+D25-D48</f>
        <v>0</v>
      </c>
      <c r="E49" s="45">
        <f t="shared" si="10"/>
        <v>-33038559</v>
      </c>
      <c r="F49" s="46">
        <f t="shared" si="10"/>
        <v>-33038559</v>
      </c>
      <c r="G49" s="46">
        <f t="shared" si="10"/>
        <v>-2789735</v>
      </c>
      <c r="H49" s="46">
        <f t="shared" si="10"/>
        <v>-4618876</v>
      </c>
      <c r="I49" s="46">
        <f t="shared" si="10"/>
        <v>46971493</v>
      </c>
      <c r="J49" s="46">
        <f t="shared" si="10"/>
        <v>39562882</v>
      </c>
      <c r="K49" s="46">
        <f t="shared" si="10"/>
        <v>-4449652</v>
      </c>
      <c r="L49" s="46">
        <f t="shared" si="10"/>
        <v>3391239</v>
      </c>
      <c r="M49" s="46">
        <f t="shared" si="10"/>
        <v>-2684848</v>
      </c>
      <c r="N49" s="46">
        <f t="shared" si="10"/>
        <v>-3743261</v>
      </c>
      <c r="O49" s="46">
        <f t="shared" si="10"/>
        <v>13858056</v>
      </c>
      <c r="P49" s="46">
        <f t="shared" si="10"/>
        <v>1576446</v>
      </c>
      <c r="Q49" s="46">
        <f t="shared" si="10"/>
        <v>-11483583</v>
      </c>
      <c r="R49" s="46">
        <f t="shared" si="10"/>
        <v>3950919</v>
      </c>
      <c r="S49" s="46">
        <f t="shared" si="10"/>
        <v>-1839298</v>
      </c>
      <c r="T49" s="46">
        <f t="shared" si="10"/>
        <v>-179620</v>
      </c>
      <c r="U49" s="46">
        <f t="shared" si="10"/>
        <v>0</v>
      </c>
      <c r="V49" s="46">
        <f t="shared" si="10"/>
        <v>-2018918</v>
      </c>
      <c r="W49" s="46">
        <f t="shared" si="10"/>
        <v>37751622</v>
      </c>
      <c r="X49" s="46">
        <f>IF(F25=F48,0,X25-X48)</f>
        <v>-33038559</v>
      </c>
      <c r="Y49" s="46">
        <f t="shared" si="10"/>
        <v>70790181</v>
      </c>
      <c r="Z49" s="47">
        <f>+IF(X49&lt;&gt;0,+(Y49/X49)*100,0)</f>
        <v>-214.2653406887389</v>
      </c>
      <c r="AA49" s="44">
        <f>+AA25-AA48</f>
        <v>-33038559</v>
      </c>
    </row>
    <row r="50" spans="1:27" ht="12.75">
      <c r="A50" s="16" t="s">
        <v>80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81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84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2020-08-01T21:39:17Z</dcterms:created>
  <dcterms:modified xsi:type="dcterms:W3CDTF">2020-08-01T21:40:30Z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